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TO APRDRG\"/>
    </mc:Choice>
  </mc:AlternateContent>
  <xr:revisionPtr revIDLastSave="0" documentId="8_{877BAC22-13D8-41EA-BECE-4F00764AE9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PR-DRG Assignment" sheetId="1" r:id="rId1"/>
  </sheets>
  <definedNames>
    <definedName name="_xlnm.Print_Area" localSheetId="0">'APR-DRG Assignment'!$A$1:$J$1330</definedName>
    <definedName name="_xlnm.Print_Titles" localSheetId="0">'APR-DRG Assignment'!$62:$64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91" i="1" l="1"/>
  <c r="G1392" i="1" s="1"/>
  <c r="G1390" i="1"/>
  <c r="G1386" i="1"/>
  <c r="G1387" i="1" s="1"/>
  <c r="G1388" i="1" s="1"/>
  <c r="G1383" i="1"/>
  <c r="G1384" i="1" s="1"/>
  <c r="G1382" i="1"/>
  <c r="G1378" i="1"/>
  <c r="G1379" i="1" s="1"/>
  <c r="G1380" i="1" s="1"/>
  <c r="G1375" i="1"/>
  <c r="G1376" i="1" s="1"/>
  <c r="G1374" i="1"/>
  <c r="G1366" i="1"/>
  <c r="G1367" i="1" s="1"/>
  <c r="G1368" i="1" s="1"/>
  <c r="G1339" i="1"/>
  <c r="G1340" i="1" s="1"/>
  <c r="G1338" i="1"/>
  <c r="G1326" i="1"/>
  <c r="G1327" i="1" s="1"/>
  <c r="G1328" i="1" s="1"/>
  <c r="G1323" i="1"/>
  <c r="G1324" i="1" s="1"/>
  <c r="G1322" i="1"/>
  <c r="G1302" i="1"/>
  <c r="G1303" i="1" s="1"/>
  <c r="G1304" i="1" s="1"/>
  <c r="G1299" i="1"/>
  <c r="G1300" i="1" s="1"/>
  <c r="G1298" i="1"/>
  <c r="G1294" i="1"/>
  <c r="G1295" i="1" s="1"/>
  <c r="G1296" i="1" s="1"/>
  <c r="G1199" i="1"/>
  <c r="G1200" i="1" s="1"/>
  <c r="G1198" i="1"/>
  <c r="G1186" i="1"/>
  <c r="G1187" i="1" s="1"/>
  <c r="G1188" i="1" s="1"/>
  <c r="G1183" i="1"/>
  <c r="G1184" i="1" s="1"/>
  <c r="G1182" i="1"/>
  <c r="G1178" i="1"/>
  <c r="G1179" i="1" s="1"/>
  <c r="G1180" i="1" s="1"/>
  <c r="G1175" i="1"/>
  <c r="G1176" i="1" s="1"/>
  <c r="G1174" i="1"/>
  <c r="G1122" i="1"/>
  <c r="G1123" i="1" s="1"/>
  <c r="G1124" i="1" s="1"/>
  <c r="G903" i="1"/>
  <c r="G904" i="1" s="1"/>
  <c r="G902" i="1"/>
  <c r="G882" i="1"/>
  <c r="G883" i="1" s="1"/>
  <c r="G884" i="1" s="1"/>
  <c r="G879" i="1"/>
  <c r="G880" i="1" s="1"/>
  <c r="G878" i="1"/>
  <c r="G862" i="1"/>
  <c r="G863" i="1" s="1"/>
  <c r="G864" i="1" s="1"/>
  <c r="G815" i="1"/>
  <c r="G816" i="1" s="1"/>
  <c r="G814" i="1"/>
  <c r="G774" i="1"/>
  <c r="G775" i="1" s="1"/>
  <c r="G776" i="1" s="1"/>
  <c r="G771" i="1"/>
  <c r="G772" i="1" s="1"/>
  <c r="G770" i="1"/>
  <c r="G762" i="1"/>
  <c r="G763" i="1" s="1"/>
  <c r="G764" i="1" s="1"/>
  <c r="G759" i="1"/>
  <c r="G760" i="1" s="1"/>
  <c r="G758" i="1"/>
  <c r="G754" i="1"/>
  <c r="G755" i="1" s="1"/>
  <c r="G756" i="1" s="1"/>
  <c r="G751" i="1"/>
  <c r="G752" i="1" s="1"/>
  <c r="G750" i="1"/>
  <c r="G742" i="1"/>
  <c r="G743" i="1" s="1"/>
  <c r="G744" i="1" s="1"/>
  <c r="G739" i="1"/>
  <c r="G740" i="1" s="1"/>
  <c r="G738" i="1"/>
  <c r="G734" i="1"/>
  <c r="G735" i="1" s="1"/>
  <c r="G736" i="1" s="1"/>
  <c r="G731" i="1"/>
  <c r="G732" i="1" s="1"/>
  <c r="G730" i="1"/>
  <c r="G726" i="1"/>
  <c r="G727" i="1" s="1"/>
  <c r="G728" i="1" s="1"/>
  <c r="G723" i="1"/>
  <c r="G724" i="1" s="1"/>
  <c r="G722" i="1"/>
  <c r="G718" i="1"/>
  <c r="G719" i="1" s="1"/>
  <c r="G720" i="1" s="1"/>
  <c r="G715" i="1"/>
  <c r="G716" i="1" s="1"/>
  <c r="G714" i="1"/>
  <c r="G710" i="1"/>
  <c r="G711" i="1" s="1"/>
  <c r="G712" i="1" s="1"/>
  <c r="G703" i="1"/>
  <c r="G704" i="1" s="1"/>
  <c r="G702" i="1"/>
  <c r="G698" i="1"/>
  <c r="G699" i="1" s="1"/>
  <c r="G700" i="1" s="1"/>
  <c r="G695" i="1"/>
  <c r="G696" i="1" s="1"/>
  <c r="G694" i="1"/>
  <c r="G690" i="1"/>
  <c r="G691" i="1" s="1"/>
  <c r="G692" i="1" s="1"/>
  <c r="G687" i="1"/>
  <c r="G688" i="1" s="1"/>
  <c r="G686" i="1"/>
  <c r="G682" i="1"/>
  <c r="G683" i="1" s="1"/>
  <c r="G684" i="1" s="1"/>
  <c r="G679" i="1"/>
  <c r="G680" i="1" s="1"/>
  <c r="G678" i="1"/>
  <c r="G674" i="1"/>
  <c r="G675" i="1" s="1"/>
  <c r="G676" i="1" s="1"/>
  <c r="G671" i="1"/>
  <c r="G672" i="1" s="1"/>
  <c r="G670" i="1"/>
  <c r="G666" i="1"/>
  <c r="G667" i="1" s="1"/>
  <c r="G668" i="1" s="1"/>
  <c r="G663" i="1"/>
  <c r="G664" i="1" s="1"/>
  <c r="G662" i="1"/>
  <c r="G658" i="1"/>
  <c r="G659" i="1" s="1"/>
  <c r="G660" i="1" s="1"/>
  <c r="G655" i="1"/>
  <c r="G656" i="1" s="1"/>
  <c r="G654" i="1"/>
  <c r="G646" i="1"/>
  <c r="G647" i="1" s="1"/>
  <c r="G648" i="1" s="1"/>
  <c r="G643" i="1"/>
  <c r="G644" i="1" s="1"/>
  <c r="G642" i="1"/>
  <c r="G638" i="1"/>
  <c r="G639" i="1" s="1"/>
  <c r="G640" i="1" s="1"/>
  <c r="G635" i="1"/>
  <c r="G636" i="1" s="1"/>
  <c r="G634" i="1"/>
  <c r="G622" i="1"/>
  <c r="G623" i="1" s="1"/>
  <c r="G624" i="1" s="1"/>
  <c r="G587" i="1"/>
  <c r="G588" i="1" s="1"/>
  <c r="G586" i="1"/>
  <c r="G582" i="1"/>
  <c r="G583" i="1" s="1"/>
  <c r="G584" i="1" s="1"/>
  <c r="G575" i="1"/>
  <c r="G576" i="1" s="1"/>
  <c r="G574" i="1"/>
  <c r="G538" i="1"/>
  <c r="G539" i="1" s="1"/>
  <c r="G540" i="1" s="1"/>
  <c r="G511" i="1"/>
  <c r="G512" i="1" s="1"/>
  <c r="G510" i="1"/>
  <c r="G506" i="1"/>
  <c r="G507" i="1" s="1"/>
  <c r="G508" i="1" s="1"/>
  <c r="G503" i="1"/>
  <c r="G504" i="1" s="1"/>
  <c r="G502" i="1"/>
  <c r="G482" i="1"/>
  <c r="G483" i="1" s="1"/>
  <c r="G484" i="1" s="1"/>
  <c r="G463" i="1"/>
  <c r="G464" i="1" s="1"/>
  <c r="G462" i="1"/>
  <c r="G458" i="1"/>
  <c r="G459" i="1" s="1"/>
  <c r="G460" i="1" s="1"/>
  <c r="G443" i="1"/>
  <c r="G444" i="1" s="1"/>
  <c r="G442" i="1"/>
  <c r="G334" i="1"/>
  <c r="G335" i="1" s="1"/>
  <c r="G336" i="1" s="1"/>
  <c r="G327" i="1"/>
  <c r="G328" i="1" s="1"/>
  <c r="G326" i="1"/>
  <c r="G318" i="1"/>
  <c r="G319" i="1" s="1"/>
  <c r="G320" i="1" s="1"/>
  <c r="G315" i="1"/>
  <c r="G316" i="1" s="1"/>
  <c r="G314" i="1"/>
  <c r="G310" i="1"/>
  <c r="G311" i="1" s="1"/>
  <c r="G312" i="1" s="1"/>
  <c r="G303" i="1"/>
  <c r="G304" i="1" s="1"/>
  <c r="G302" i="1"/>
  <c r="G298" i="1"/>
  <c r="G299" i="1" s="1"/>
  <c r="G300" i="1" s="1"/>
  <c r="G295" i="1"/>
  <c r="G296" i="1" s="1"/>
  <c r="G294" i="1"/>
  <c r="G290" i="1"/>
  <c r="G291" i="1" s="1"/>
  <c r="G292" i="1" s="1"/>
  <c r="G287" i="1"/>
  <c r="G288" i="1" s="1"/>
  <c r="G286" i="1"/>
  <c r="G274" i="1"/>
  <c r="G275" i="1" s="1"/>
  <c r="G276" i="1" s="1"/>
  <c r="G267" i="1"/>
  <c r="G268" i="1" s="1"/>
  <c r="G266" i="1"/>
  <c r="G260" i="1"/>
  <c r="G259" i="1"/>
  <c r="G258" i="1"/>
  <c r="G243" i="1"/>
  <c r="G244" i="1" s="1"/>
  <c r="G242" i="1"/>
  <c r="G214" i="1"/>
  <c r="G215" i="1" s="1"/>
  <c r="G216" i="1" s="1"/>
  <c r="G211" i="1"/>
  <c r="G212" i="1" s="1"/>
  <c r="G210" i="1"/>
  <c r="G206" i="1"/>
  <c r="G207" i="1" s="1"/>
  <c r="G208" i="1" s="1"/>
  <c r="G187" i="1"/>
  <c r="G188" i="1" s="1"/>
  <c r="G186" i="1"/>
  <c r="G166" i="1"/>
  <c r="G167" i="1" s="1"/>
  <c r="G168" i="1" s="1"/>
  <c r="G135" i="1"/>
  <c r="G136" i="1" s="1"/>
  <c r="G134" i="1"/>
  <c r="G126" i="1"/>
  <c r="G127" i="1" s="1"/>
  <c r="G128" i="1" s="1"/>
  <c r="G123" i="1"/>
  <c r="G124" i="1" s="1"/>
  <c r="G122" i="1"/>
  <c r="G118" i="1"/>
  <c r="G119" i="1" s="1"/>
  <c r="G120" i="1" s="1"/>
  <c r="G111" i="1"/>
  <c r="G112" i="1" s="1"/>
  <c r="G110" i="1"/>
  <c r="G102" i="1"/>
  <c r="G103" i="1" s="1"/>
  <c r="G104" i="1" s="1"/>
  <c r="G99" i="1"/>
  <c r="G100" i="1" s="1"/>
  <c r="G98" i="1"/>
  <c r="G74" i="1"/>
  <c r="G75" i="1" s="1"/>
  <c r="G76" i="1" s="1"/>
</calcChain>
</file>

<file path=xl/sharedStrings.xml><?xml version="1.0" encoding="utf-8"?>
<sst xmlns="http://schemas.openxmlformats.org/spreadsheetml/2006/main" count="7068" uniqueCount="404">
  <si>
    <t>To Skip The Keys
&amp;
Go To The Fees
Click Here</t>
  </si>
  <si>
    <t>Payment calculated by multiplying the Per Diem amount by the length of stay</t>
  </si>
  <si>
    <t>DRG Type</t>
  </si>
  <si>
    <t>DRG 
Type</t>
  </si>
  <si>
    <t>Relative
Weight</t>
  </si>
  <si>
    <t>High Outlier
Threshold</t>
  </si>
  <si>
    <t>Low Outlier
Threshold</t>
  </si>
  <si>
    <t>Avg
LOS</t>
  </si>
  <si>
    <t>Paid
Using</t>
  </si>
  <si>
    <t>Effective for Dates of Service on or After</t>
  </si>
  <si>
    <t xml:space="preserve">Column Title </t>
  </si>
  <si>
    <t>Relative Weight</t>
  </si>
  <si>
    <t>High Outlier Threshold</t>
  </si>
  <si>
    <t>Low Outlier Threshold</t>
  </si>
  <si>
    <t>CHEM DEP</t>
  </si>
  <si>
    <t>MED</t>
  </si>
  <si>
    <t>PSYCH</t>
  </si>
  <si>
    <t>REHAB</t>
  </si>
  <si>
    <t>SURG</t>
  </si>
  <si>
    <t xml:space="preserve">Dollar Amount </t>
  </si>
  <si>
    <t>Days</t>
  </si>
  <si>
    <t>Column Description</t>
  </si>
  <si>
    <t>Column Values</t>
  </si>
  <si>
    <t>Value Definitions</t>
  </si>
  <si>
    <t>Paid Using</t>
  </si>
  <si>
    <t xml:space="preserve"> Indicates DRG Type or coverage status.</t>
  </si>
  <si>
    <t>Avg. LOS</t>
  </si>
  <si>
    <t>Costs minus High Outlier Threshold equals Outlier Payment</t>
  </si>
  <si>
    <t>The highest cost necessary to qualify as a low outlier.</t>
  </si>
  <si>
    <t>Per Diem</t>
  </si>
  <si>
    <t xml:space="preserve">FIELD KEY:  </t>
  </si>
  <si>
    <t>Descriptions supplied by 3M Health Information Systems</t>
  </si>
  <si>
    <t>PD</t>
  </si>
  <si>
    <t>Not Covered</t>
  </si>
  <si>
    <t>LV</t>
  </si>
  <si>
    <t>Med</t>
  </si>
  <si>
    <t>Surg</t>
  </si>
  <si>
    <t>Number</t>
  </si>
  <si>
    <t>NC</t>
  </si>
  <si>
    <t xml:space="preserve">APR-DRG ASSIGNMENT                   </t>
  </si>
  <si>
    <t>APR-DRG Number</t>
  </si>
  <si>
    <t>APR-DRG 
Description</t>
  </si>
  <si>
    <t>APR-DRG Assignment</t>
  </si>
  <si>
    <t xml:space="preserve">All Patient Refined Diagnosis Related Group Number </t>
  </si>
  <si>
    <t>Abbreviated APR-DRG description.</t>
  </si>
  <si>
    <t xml:space="preserve">APR-DRG relative weight.  
</t>
  </si>
  <si>
    <t>Chemical Dependency APR-DRG</t>
  </si>
  <si>
    <t>Medical APR-DRG</t>
  </si>
  <si>
    <t>APR-DRG is not covered by L&amp;I</t>
  </si>
  <si>
    <t>Psychiatric APR-DRG</t>
  </si>
  <si>
    <t>Rehabilitation APR-DRG</t>
  </si>
  <si>
    <t>Surgical APR-DRG</t>
  </si>
  <si>
    <t>APR-DRG does not qualify for outlier payments</t>
  </si>
  <si>
    <t xml:space="preserve">FIELD KEY: APR-DRG ASSIGNMENT (continued)                  </t>
  </si>
  <si>
    <t>Expected length of stay for conditions falling within the APR-DRG.</t>
  </si>
  <si>
    <t>How payment of the APR-DRG will be calculated</t>
  </si>
  <si>
    <t>APR-DRG</t>
  </si>
  <si>
    <t>The average length of stay for the APR-DRG. 
On cases paid using the relative weight times the base rate, this value is used to determine payment amounts for cases transferred to another acute care facility.</t>
  </si>
  <si>
    <t>Payment calculated by multiplying the APR-DRG relative weight by the Hospital base rate</t>
  </si>
  <si>
    <t>APR-DRG 
Number</t>
  </si>
  <si>
    <t>APR-DRG Description</t>
  </si>
  <si>
    <t>SOI</t>
  </si>
  <si>
    <t>Severity of Illness</t>
  </si>
  <si>
    <t>1 - Minor; 2 - Moderate; 3 - Major; 4 - Extreme</t>
  </si>
  <si>
    <t>The costs necessary to qualify as a High Outlier     APR-DRG-paid case.</t>
  </si>
  <si>
    <t>The costs necessary to qualify as a Low Outlier     APR-DRG-paid case</t>
  </si>
  <si>
    <t>SPINAL PROCEDURES</t>
  </si>
  <si>
    <t>Indicates the APR-DRG relative weight; 
Payment can be calculated by multiplying the APR-DRG relative weight by the Hospital base rate.</t>
  </si>
  <si>
    <t>Low volume APR-DRG.  
Payment can be calculated by multiplying the APR-DRG type Per Diem rate by the length of stay</t>
  </si>
  <si>
    <t>APR-DRGs from version 38 by 3M Health Information Systems</t>
  </si>
  <si>
    <t>LIVER TRANSPLANT AND/OR INTESTINAL TRANSPLANT</t>
  </si>
  <si>
    <t>HEART AND/OR LUNG TRANSPLANT</t>
  </si>
  <si>
    <t>TRACHEOSTOMY WITH MV &gt;96 HOURS WITH EXTENSIVE PROCEDURE</t>
  </si>
  <si>
    <t>TRACHEOSTOMY WITH MV &gt;96 HOURS WITHOUT EXTENSIVE PROCEDURE</t>
  </si>
  <si>
    <t>PANCREAS TRANSPLANT</t>
  </si>
  <si>
    <t>ALLOGENEIC BONE MARROW TRANSPLANT</t>
  </si>
  <si>
    <t>AUTOLOGOUS BONE MARROW TRANSPLANT OR T-CELL IMMUNOTHERAPY</t>
  </si>
  <si>
    <t>EXTRACORPOREAL MEMBRANE OXYGENATION (ECMO)</t>
  </si>
  <si>
    <t>OPEN CRANIOTOMY FOR TRAUMA</t>
  </si>
  <si>
    <t>OPEN CRANIOTOMY EXCEPT TRAUMA</t>
  </si>
  <si>
    <t>VENTRICULAR SHUNT PROCEDURES</t>
  </si>
  <si>
    <t>OPEN EXTRACRANIAL VASCULAR PROCEDURES</t>
  </si>
  <si>
    <t>OTHER NERVOUS SYSTEM AND RELATED PROCEDURES</t>
  </si>
  <si>
    <t>OTHER OPEN CRANIOTOMY</t>
  </si>
  <si>
    <t>OTHER PERCUTANEOUS INTRACRANIAL PROCEDURES</t>
  </si>
  <si>
    <t>PERCUTANEOUS INTRACRANIAL AND EXTRACRANIAL VASCULAR PROCEDURES</t>
  </si>
  <si>
    <t>SPINAL DISORDERS AND INJURIES</t>
  </si>
  <si>
    <t>NERVOUS SYSTEM MALIGNANCY</t>
  </si>
  <si>
    <t>DEGENERATIVE NERVOUS SYSTEM DISORDERS EXCEPT MULTIPLE SCLEROSIS</t>
  </si>
  <si>
    <t>MULTIPLE SCLEROSIS, OTHER DEMYELINATING DISEASE AND INFLAMMATORY NEUROPATHIES</t>
  </si>
  <si>
    <t>INTRACRANIAL HEMORRHAGE</t>
  </si>
  <si>
    <t>CVA AND PRECEREBRAL OCCLUSION WITH INFARCTION</t>
  </si>
  <si>
    <t>NONSPECIFIC CVA AND PRECEREBRAL OCCLUSION WITHOUT INFARCTION</t>
  </si>
  <si>
    <t>TRANSIENT ISCHEMIA</t>
  </si>
  <si>
    <t>PERIPHERAL, CRANIAL AND AUTONOMIC NERVE DISORDERS</t>
  </si>
  <si>
    <t>BACTERIAL AND TUBERCULOUS INFECTIONS OF NERVOUS SYSTEM</t>
  </si>
  <si>
    <t>NON-BACTERIAL INFECTIONS OF NERVOUS SYSTEM EXCEPT VIRAL MENINGITIS</t>
  </si>
  <si>
    <t>VIRAL MENINGITIS</t>
  </si>
  <si>
    <t>ALTERATION IN CONSCIOUSNESS</t>
  </si>
  <si>
    <t>SEIZURE</t>
  </si>
  <si>
    <t>MIGRAINE AND OTHER HEADACHES</t>
  </si>
  <si>
    <t>HEAD TRAUMA WITH COMA &gt; 1 HOUR OR HEMORRHAGE</t>
  </si>
  <si>
    <t>BRAIN CONTUSION OR LACERATION AND COMPLICATED SKULL FRACTURE, COMA &lt; 1 HOUR OR NO COMA</t>
  </si>
  <si>
    <t>CONCUSSION, CLOSED SKULL FRACTURE NOS, AND UNCOMPLICATED INTRACRANIAL INJURY, COMA &lt; 1 HOUR OR NO COMA</t>
  </si>
  <si>
    <t>OTHER DISORDERS OF NERVOUS SYSTEM</t>
  </si>
  <si>
    <t>ANOXIC AND OTHER SEVERE BRAIN DAMAGE</t>
  </si>
  <si>
    <t>ORBIT AND EYE PROCEDURES</t>
  </si>
  <si>
    <t>EYE INFECTIONS AND OTHER EYE DISORDERS</t>
  </si>
  <si>
    <t>MAJOR CRANIAL OR FACIAL BONE PROCEDURES</t>
  </si>
  <si>
    <t>OTHER MAJOR HEAD AND NECK PROCEDURES</t>
  </si>
  <si>
    <t>FACIAL BONE PROCEDURES EXCEPT MAJOR CRANIAL OR FACIAL BONE PROCEDURES</t>
  </si>
  <si>
    <t>CLEFT LIP AND PALATE REPAIR</t>
  </si>
  <si>
    <t>TONSIL AND ADENOID PROCEDURES</t>
  </si>
  <si>
    <t>OTHER EAR, NOSE, MOUTH AND THROAT PROCEDURES</t>
  </si>
  <si>
    <t>EAR, NOSE, MOUTH, THROAT AND CRANIAL OR FACIAL MALIGNANCIES</t>
  </si>
  <si>
    <t>VERTIGO AND OTHER LABYRINTH DISORDERS</t>
  </si>
  <si>
    <t>INFECTIONS OF UPPER RESPIRATORY TRACT</t>
  </si>
  <si>
    <t>DENTAL DISEASES AND DISORDERS</t>
  </si>
  <si>
    <t>OTHER EAR, NOSE, MOUTH, THROAT AND CRANIAL OR FACIAL DIAGNOSES</t>
  </si>
  <si>
    <t>MAJOR RESPIRATORY AND CHEST PROCEDURES</t>
  </si>
  <si>
    <t>OTHER RESPIRATORY AND CHEST PROCEDURES</t>
  </si>
  <si>
    <t>RESPIRATORY SYSTEM DIAGNOSIS WITH VENTILATOR SUPPORT &gt; 96 HOURS</t>
  </si>
  <si>
    <t>CYSTIC FIBROSIS - PULMONARY DISEASE</t>
  </si>
  <si>
    <t>BPD AND OTHER CHRONIC RESPIRATORY DISEASES ARISING IN PERINATAL PERIOD</t>
  </si>
  <si>
    <t>RESPIRATORY FAILURE</t>
  </si>
  <si>
    <t>PULMONARY EMBOLISM</t>
  </si>
  <si>
    <t>MAJOR CHEST AND RESPIRATORY TRAUMA</t>
  </si>
  <si>
    <t>RESPIRATORY MALIGNANCY</t>
  </si>
  <si>
    <t>MAJOR RESPIRATORY INFECTIONS AND INFLAMMATIONS</t>
  </si>
  <si>
    <t>BRONCHIOLITIS AND RSV PNEUMONIA</t>
  </si>
  <si>
    <t>OTHER PNEUMONIA</t>
  </si>
  <si>
    <t>CHRONIC OBSTRUCTIVE PULMONARY DISEASE</t>
  </si>
  <si>
    <t>ASTHMA</t>
  </si>
  <si>
    <t>INTERSTITIAL AND ALVEOLAR LUNG DISEASES</t>
  </si>
  <si>
    <t>OTHER RESPIRATORY DIAGNOSES EXCEPT SIGNS, SYMPTOMS AND MISCELLANEOUS DIAGNOSES</t>
  </si>
  <si>
    <t>RESPIRATORY SIGNS, SYMPTOMS AND MISCELLANEOUS DIAGNOSES</t>
  </si>
  <si>
    <t>ACUTE BRONCHITIS AND RELATED SYMPTOMS</t>
  </si>
  <si>
    <t>MAJOR CARDIOTHORACIC REPAIR OF HEART ANOMALY</t>
  </si>
  <si>
    <t>IMPLANTABLE HEART ASSIST SYSTEMS</t>
  </si>
  <si>
    <t>CARDIAC VALVE PROCEDURES WITH AMI OR COMPLEX PRINCIPAL DIAGNOSIS</t>
  </si>
  <si>
    <t>CARDIAC VALVE PROCEDURES WITHOUT AMI OR COMPLEX PRINCIPAL DIAGNOSIS</t>
  </si>
  <si>
    <t>CORONARY BYPASS WITH AMI OR COMPLEX PRINCIPAL DIAGNOSIS</t>
  </si>
  <si>
    <t>CORONARY BYPASS WITHOUT AMI OR COMPLEX PRINCIPAL DIAGNOSIS</t>
  </si>
  <si>
    <t>OTHER CARDIOTHORACIC AND THORACIC VASCULAR PROCEDURES</t>
  </si>
  <si>
    <t>MAJOR ABDOMINAL VASCULAR PROCEDURES</t>
  </si>
  <si>
    <t>PERMANENT CARDIAC PACEMAKER IMPLANT WITH AMI, HEART FAILURE OR SHOCK</t>
  </si>
  <si>
    <t>PERMANENT CARDIAC PACEMAKER IMPLANT WITHOUT AMI, HEART FAILURE OR SHOCK</t>
  </si>
  <si>
    <t>PERCUTANEOUS CARDIAC INTERVENTION WITH AMI</t>
  </si>
  <si>
    <t>PERCUTANEOUS CARDIAC INTERVENTION WITHOUT AMI</t>
  </si>
  <si>
    <t>INSERTION, REVISION AND REPLACEMENTS OF PACEMAKER AND OTHER CARDIAC DEVICES</t>
  </si>
  <si>
    <t>CARDIAC PACEMAKER AND DEFIBRILLATOR REVISION EXCEPT DEVICE REPLACEMENT</t>
  </si>
  <si>
    <t>EXTERNAL HEART ASSIST SYSTEMS</t>
  </si>
  <si>
    <t>DEFIBRILLATOR IMPLANTS</t>
  </si>
  <si>
    <t>OTHER CIRCULATORY SYSTEM PROCEDURES</t>
  </si>
  <si>
    <t>LOWER EXTREMITY ARTERIAL PROCEDURES</t>
  </si>
  <si>
    <t>OTHER PERIPHERAL VASCULAR PROCEDURES</t>
  </si>
  <si>
    <t>PERCUTANEOUS STRUCTURAL CARDIAC PROCEDURES</t>
  </si>
  <si>
    <t>ACUTE MYOCARDIAL INFARCTION</t>
  </si>
  <si>
    <t>CARDIAC CATHETERIZATION FOR CORONARY ARTERY DISEASE</t>
  </si>
  <si>
    <t>CARDIAC CATHETERIZATION FOR OTHER NON-CORONARY CONDITIONS</t>
  </si>
  <si>
    <t>ACUTE AND SUBACUTE ENDOCARDITIS</t>
  </si>
  <si>
    <t>HEART FAILURE</t>
  </si>
  <si>
    <t>CARDIAC ARREST AND SHOCK</t>
  </si>
  <si>
    <t>PERIPHERAL AND OTHER VASCULAR DISORDERS</t>
  </si>
  <si>
    <t>ANGINA PECTORIS AND CORONARY ATHEROSCLEROSIS</t>
  </si>
  <si>
    <t>HYPERTENSION</t>
  </si>
  <si>
    <t>CARDIAC STRUCTURAL AND VALVULAR DISORDERS</t>
  </si>
  <si>
    <t>CARDIAC ARRHYTHMIA AND CONDUCTION DISORDERS</t>
  </si>
  <si>
    <t>CHEST PAIN</t>
  </si>
  <si>
    <t>SYNCOPE AND COLLAPSE</t>
  </si>
  <si>
    <t>CARDIOMYOPATHY</t>
  </si>
  <si>
    <t>MALFUNCTION, REACTION, COMPLICATION OF CARDIAC OR VASCULAR DEVICE OR PROCEDURE</t>
  </si>
  <si>
    <t>OTHER CIRCULATORY SYSTEM DIAGNOSES</t>
  </si>
  <si>
    <t>MAJOR STOMACH, ESOPHAGEAL AND DUODENAL PROCEDURES</t>
  </si>
  <si>
    <t>OTHER STOMACH, ESOPHAGEAL AND DUODENAL PROCEDURES</t>
  </si>
  <si>
    <t>OTHER SMALL AND LARGE BOWEL PROCEDURES</t>
  </si>
  <si>
    <t>PERITONEAL ADHESIOLYSIS</t>
  </si>
  <si>
    <t>ANAL PROCEDURES</t>
  </si>
  <si>
    <t>HERNIA PROCEDURES EXCEPT INGUINAL, FEMORAL AND UMBILICAL</t>
  </si>
  <si>
    <t>INGUINAL, FEMORAL AND UMBILICAL HERNIA PROCEDURES</t>
  </si>
  <si>
    <t>OTHER DIGESTIVE SYSTEM AND ABDOMINAL PROCEDURES</t>
  </si>
  <si>
    <t>MAJOR SMALL BOWEL PROCEDURES</t>
  </si>
  <si>
    <t>MAJOR LARGE BOWEL PROCEDURES</t>
  </si>
  <si>
    <t>GASTRIC FUNDOPLICATION</t>
  </si>
  <si>
    <t>APPENDECTOMY WITH COMPLEX PRINCIPAL DIAGNOSIS</t>
  </si>
  <si>
    <t>APPENDECTOMY WITHOUT COMPLEX PRINCIPAL DIAGNOSIS</t>
  </si>
  <si>
    <t>DIGESTIVE MALIGNANCY</t>
  </si>
  <si>
    <t>PEPTIC ULCER AND GASTRITIS</t>
  </si>
  <si>
    <t>MAJOR ESOPHAGEAL DISORDERS</t>
  </si>
  <si>
    <t>OTHER ESOPHAGEAL DISORDERS</t>
  </si>
  <si>
    <t>DIVERTICULITIS AND DIVERTICULOSIS</t>
  </si>
  <si>
    <t>INFLAMMATORY BOWEL DISEASE</t>
  </si>
  <si>
    <t>GASTROINTESTINAL VASCULAR INSUFFICIENCY</t>
  </si>
  <si>
    <t>INTESTINAL OBSTRUCTION</t>
  </si>
  <si>
    <t>MAJOR GASTROINTESTINAL AND PERITONEAL INFECTIONS</t>
  </si>
  <si>
    <t>OTHER GASTROENTERITIS, NAUSEA AND VOMITING</t>
  </si>
  <si>
    <t>ABDOMINAL PAIN</t>
  </si>
  <si>
    <t>MALFUNCTION, REACTION AND COMPLICATION OF GASTROINTESTINAL DEVICE OR PROCEDURE</t>
  </si>
  <si>
    <t>OTHER AND UNSPECIFIED GASTROINTESTINAL HEMORRHAGE</t>
  </si>
  <si>
    <t>OTHER DIGESTIVE SYSTEM DIAGNOSES</t>
  </si>
  <si>
    <t>MAJOR PANCREAS, LIVER AND SHUNT PROCEDURES</t>
  </si>
  <si>
    <t>MAJOR BILIARY TRACT PROCEDURES</t>
  </si>
  <si>
    <t>CHOLECYSTECTOMY</t>
  </si>
  <si>
    <t>OTHER HEPATOBILIARY, PANCREAS AND ABDOMINAL PROCEDURES</t>
  </si>
  <si>
    <t>HEPATIC COMA AND OTHER MAJOR ACUTE LIVER DISORDERS</t>
  </si>
  <si>
    <t>ALCOHOLIC LIVER DISEASE</t>
  </si>
  <si>
    <t>MALIGNANCY OF HEPATOBILIARY SYSTEM AND PANCREAS</t>
  </si>
  <si>
    <t>DISORDERS OF PANCREAS EXCEPT MALIGNANCY</t>
  </si>
  <si>
    <t>OTHER DISORDERS OF THE LIVER</t>
  </si>
  <si>
    <t>DISORDERS OF GALLBLADDER AND BILIARY TRACT</t>
  </si>
  <si>
    <t>DORSAL AND LUMBAR FUSION PROCEDURE FOR CURVATURE OF BACK</t>
  </si>
  <si>
    <t>DORSAL AND LUMBAR FUSION PROCEDURE EXCEPT FOR CURVATURE OF BACK</t>
  </si>
  <si>
    <t>AMPUTATION OF LOWER LIMB EXCEPT TOES</t>
  </si>
  <si>
    <t>HIP AND FEMUR FRACTURE REPAIR</t>
  </si>
  <si>
    <t>OTHER SIGNIFICANT HIP AND FEMUR SURGERY</t>
  </si>
  <si>
    <t>INTERVERTEBRAL DISC EXCISION AND DECOMPRESSION</t>
  </si>
  <si>
    <t>SKIN GRAFT, EXCEPT HAND, FOR MUSCULOSKELETAL AND CONNECTIVE TISSUE DIAGNOSES</t>
  </si>
  <si>
    <t>KNEE AND LOWER LEG PROCEDURES EXCEPT FOOT</t>
  </si>
  <si>
    <t>FOOT AND TOE PROCEDURES</t>
  </si>
  <si>
    <t>SHOULDER, UPPER ARM AND FOREARM PROCEDURES EXCEPT JOINT REPLACEMENT</t>
  </si>
  <si>
    <t>HAND AND WRIST PROCEDURES</t>
  </si>
  <si>
    <t>TENDON, MUSCLE AND OTHER SOFT TISSUE PROCEDURES</t>
  </si>
  <si>
    <t>OTHER MUSCULOSKELETAL SYSTEM AND CONNECTIVE TISSUE PROCEDURES</t>
  </si>
  <si>
    <t>CERVICAL SPINAL FUSION AND OTHER BACK OR NECK PROCEDURES EXCEPT DISC EXCISION OR DECOMPRESSION</t>
  </si>
  <si>
    <t>SHOULDER AND ELBOW JOINT REPLACEMENT</t>
  </si>
  <si>
    <t>NON-ELECTIVE OR COMPLEX HIP JOINT REPLACEMENT</t>
  </si>
  <si>
    <t>ELECTIVE HIP JOINT REPLACEMENT</t>
  </si>
  <si>
    <t>NON-ELECTIVE OR COMPLEX KNEE JOINT REPLACEMENT</t>
  </si>
  <si>
    <t>ELECTIVE KNEE JOINT REPLACEMENT</t>
  </si>
  <si>
    <t>FRACTURE OF FEMUR</t>
  </si>
  <si>
    <t>FRACTURE OF PELVIS OR DISLOCATION OF HIP</t>
  </si>
  <si>
    <t>FRACTURES AND DISLOCATIONS EXCEPT FEMUR, PELVIS AND BACK</t>
  </si>
  <si>
    <t>MUSCULOSKELETAL MALIGNANCY AND PATHOLOGICAL FRACTURE DUE TO MUSCULOSKELETAL MALIGNANCY</t>
  </si>
  <si>
    <t>OSTEOMYELITIS, SEPTIC ARTHRITIS AND OTHER MUSCULOSKELETAL INFECTIONS</t>
  </si>
  <si>
    <t>CONNECTIVE TISSUE DISORDERS</t>
  </si>
  <si>
    <t>OTHER BACK AND NECK DISORDERS, FRACTURES AND INJURIES</t>
  </si>
  <si>
    <t>MALFUNCTION, REACTION, COMPLICATION OF ORTHOPEDIC DEVICE OR PROCEDURE</t>
  </si>
  <si>
    <t>OTHER MUSCULOSKELETAL SYSTEM AND CONNECTIVE TISSUE DIAGNOSES</t>
  </si>
  <si>
    <t>SKIN GRAFT FOR SKIN AND SUBCUTANEOUS TISSUE DIAGNOSES</t>
  </si>
  <si>
    <t>MASTECTOMY PROCEDURES</t>
  </si>
  <si>
    <t>BREAST PROCEDURES EXCEPT MASTECTOMY</t>
  </si>
  <si>
    <t>OTHER SKIN, SUBCUTANEOUS TISSUE AND RELATED PROCEDURES</t>
  </si>
  <si>
    <t>SKIN ULCERS</t>
  </si>
  <si>
    <t>MAJOR SKIN DISORDERS</t>
  </si>
  <si>
    <t>MALIGNANT BREAST DISORDERS</t>
  </si>
  <si>
    <t>CELLULITIS AND OTHER SKIN INFECTIONS</t>
  </si>
  <si>
    <t>CONTUSION, OPEN WOUND AND OTHER TRAUMA TO SKIN AND SUBCUTANEOUS TISSUE</t>
  </si>
  <si>
    <t>OTHER SKIN, SUBCUTANEOUS TISSUE AND BREAST DISORDERS</t>
  </si>
  <si>
    <t>ADRENAL PROCEDURES</t>
  </si>
  <si>
    <t>PROCEDURES FOR OBESITY</t>
  </si>
  <si>
    <t>THYROID, PARATHYROID AND THYROGLOSSAL PROCEDURES</t>
  </si>
  <si>
    <t>OTHER PROCEDURES FOR ENDOCRINE, NUTRITIONAL AND METABOLIC DISORDERS</t>
  </si>
  <si>
    <t>DIABETES</t>
  </si>
  <si>
    <t>MALNUTRITION, FAILURE TO THRIVE AND OTHER NUTRITIONAL DISORDERS</t>
  </si>
  <si>
    <t>HYPOVOLEMIA AND RELATED ELECTROLYTE DISORDERS</t>
  </si>
  <si>
    <t>INBORN ERRORS OF METABOLISM</t>
  </si>
  <si>
    <t>OTHER ENDOCRINE DISORDERS</t>
  </si>
  <si>
    <t>OTHER NON-HYPOVOLEMIC ELECTROLYTE DISORDERS</t>
  </si>
  <si>
    <t>NON-HYPOVOLEMIC SODIUM DISORDERS</t>
  </si>
  <si>
    <t>THYROID DISORDERS</t>
  </si>
  <si>
    <t>KIDNEY TRANSPLANT</t>
  </si>
  <si>
    <t>MAJOR BLADDER PROCEDURES</t>
  </si>
  <si>
    <t>KIDNEY AND URINARY TRACT PROCEDURES FOR MALIGNANCY</t>
  </si>
  <si>
    <t>KIDNEY AND URINARY TRACT PROCEDURES FOR NON-MALIGNANCY</t>
  </si>
  <si>
    <t>RENAL DIALYSIS ACCESS DEVICE PROCEDURES AND VESSEL REPAIR</t>
  </si>
  <si>
    <t>OTHER BLADDER PROCEDURES</t>
  </si>
  <si>
    <t>URETHRAL AND TRANSURETHRAL PROCEDURES</t>
  </si>
  <si>
    <t>OTHER KIDNEY, URINARY TRACT AND RELATED PROCEDURES</t>
  </si>
  <si>
    <t>KIDNEY AND URINARY TRACT MALIGNANCY</t>
  </si>
  <si>
    <t>NEPHRITIS AND NEPHROSIS</t>
  </si>
  <si>
    <t>KIDNEY AND URINARY TRACT INFECTIONS</t>
  </si>
  <si>
    <t>URINARY STONES AND ACQUIRED UPPER URINARY TRACT OBSTRUCTION</t>
  </si>
  <si>
    <t>MALFUNCTION, REACTION, COMPLICATION OF GENITOURINARY DEVICE OR PROCEDURE</t>
  </si>
  <si>
    <t>OTHER KIDNEY AND URINARY TRACT DIAGNOSES, SIGNS AND SYMPTOMS</t>
  </si>
  <si>
    <t>ACUTE KIDNEY INJURY</t>
  </si>
  <si>
    <t>CHRONIC KIDNEY DISEASE</t>
  </si>
  <si>
    <t>MAJOR MALE PELVIC PROCEDURES</t>
  </si>
  <si>
    <t>TRANSURETHRAL PROSTATECTOMY</t>
  </si>
  <si>
    <t>PENIS, TESTES AND SCROTAL PROCEDURES</t>
  </si>
  <si>
    <t>OTHER MALE REPRODUCTIVE SYSTEM AND RELATED PROCEDURES</t>
  </si>
  <si>
    <t>MALIGNANCY, MALE REPRODUCTIVE SYSTEM</t>
  </si>
  <si>
    <t>MALE REPRODUCTIVE SYSTEM DIAGNOSES EXCEPT MALIGNANCY</t>
  </si>
  <si>
    <t>PELVIC EVISCERATION, RADICAL HYSTERECTOMY AND OTHER RADICAL GYNECOLOGICAL PROCEDURES</t>
  </si>
  <si>
    <t>UTERINE AND ADNEXA PROCEDURES FOR OVARIAN AND ADNEXAL MALIGNANCY</t>
  </si>
  <si>
    <t>UTERINE AND ADNEXA PROCEDURES FOR NON-OVARIAN AND NON-ADNEXAL MALIGNANCY</t>
  </si>
  <si>
    <t>UTERINE AND ADNEXA PROCEDURES FOR NON-MALIGNANCY EXCEPT LEIOMYOMA</t>
  </si>
  <si>
    <t>FEMALE REPRODUCTIVE SYSTEM RECONSTRUCTIVE PROCEDURES</t>
  </si>
  <si>
    <t>DILATION AND CURETTAGE FOR NON-OBSTETRIC DIAGNOSES</t>
  </si>
  <si>
    <t>OTHER FEMALE REPRODUCTIVE SYSTEM AND RELATED PROCEDURES</t>
  </si>
  <si>
    <t>UTERINE AND ADNEXA PROCEDURES FOR LEIOMYOMA</t>
  </si>
  <si>
    <t>FEMALE REPRODUCTIVE SYSTEM MALIGNANCY</t>
  </si>
  <si>
    <t>FEMALE REPRODUCTIVE SYSTEM INFECTIONS</t>
  </si>
  <si>
    <t>MENSTRUAL AND OTHER FEMALE REPRODUCTIVE SYSTEM DISORDERS</t>
  </si>
  <si>
    <t>CESAREAN SECTION WITH STERILIZATION</t>
  </si>
  <si>
    <t>CESAREAN SECTION WITHOUT STERILIZATION</t>
  </si>
  <si>
    <t>VAGINAL DELIVERY WITH STERILIZATION AND/OR D&amp;C</t>
  </si>
  <si>
    <t>VAGINAL DELIVERY WITH O.R. PROCEDURE EXCEPT STERILIZATION AND/OR D&amp;C</t>
  </si>
  <si>
    <t>ABORTION WITH D&amp;C, ASPIRATION CURETTAGE OR HYSTEROTOMY</t>
  </si>
  <si>
    <t>ANTEPARTUM WITH O.R. PROCEDURE</t>
  </si>
  <si>
    <t>POSTPARTUM AND POST ABORTION DIAGNOSIS WITH O.R. PROCEDURE</t>
  </si>
  <si>
    <t>VAGINAL DELIVERY</t>
  </si>
  <si>
    <t>POSTPARTUM AND POST ABORTION DIAGNOSES WITHOUT PROCEDURE</t>
  </si>
  <si>
    <t>ABORTION WITHOUT D&amp;C, ASPIRATION CURETTAGE OR HYSTEROTOMY</t>
  </si>
  <si>
    <t>ANTEPARTUM WITHOUT O.R. PROCEDURE</t>
  </si>
  <si>
    <t>NEONATE, TRANSFERRED &lt; 5 DAYS OLD, NOT BORN HERE</t>
  </si>
  <si>
    <t>NEONATE, TRANSFERRED &lt; 5 DAYS OLD, BORN HERE</t>
  </si>
  <si>
    <t>NEONATE WITH ECMO</t>
  </si>
  <si>
    <t>NEONATE BIRTH WEIGHT &lt; 1500 GRAMS WITH MAJOR PROCEDURE</t>
  </si>
  <si>
    <t>NEONATE BIRTH WEIGHT &lt; 500 GRAMS, OR BIRTH WEIGHT 500-999 GRAMS AND GESTATIONAL AGE &lt;24 WEEKS, OR BIRTH WEIGHT 500-749 GRAMS WITH MAJOR ANOMALY OR WITHOUT LIFE SUSTAINING INTERVENTION</t>
  </si>
  <si>
    <t>NEONATE BIRTH WEIGHT 500-749 GRAMS WITHOUT MAJOR PROCEDURE</t>
  </si>
  <si>
    <t>NEONATE BIRTH WEIGHT 750-999 GRAMS WITHOUT MAJOR PROCEDURE</t>
  </si>
  <si>
    <t>NEONATE BIRTH WEIGHT 1000-1249 GRAMS WITH RESPIRATORY DISTRESS SYNDROME OR OTHER MAJOR RESPIRATORY CONDITION OR MAJOR ANOMALY</t>
  </si>
  <si>
    <t>NEONATE BIRTH WEIGHT 1000-1249 GRAMS WITH OR WITHOUT SIGNIFICANT CONDITION</t>
  </si>
  <si>
    <t>NEONATE BIRTH WEIGHT 1250-1499 GRAMS WITH RESPIRATORY DISTRESS SYNDROME OR OTHER MAJOR RESPIRATORY CONDITION OR MAJOR ANOMALY</t>
  </si>
  <si>
    <t>NEONATE BIRTH WEIGHT 1250-1499 GRAMS WITH OR WITHOUT SIGNIFICANT CONDITION</t>
  </si>
  <si>
    <t>NEONATE BIRTH WEIGHT 1500-2499 GRAMS WITH MAJOR PROCEDURE</t>
  </si>
  <si>
    <t>NEONATE BIRTH WEIGHT 1500-1999 GRAMS WITH MAJOR ANOMALY</t>
  </si>
  <si>
    <t>NEONATE BIRTH WEIGHT 1500-1999 GRAMS WITH RESPIRATORY DISTRESS SYNDROME OR OTHER MAJOR RESPIRATORY CONDITION</t>
  </si>
  <si>
    <t>NEONATE BIRTH WEIGHT 1500-1999 GRAMS WITH CONGENITAL OR PERINATAL INFECTION</t>
  </si>
  <si>
    <t>NEONATE BIRTH WEIGHT 1500-1999 GRAMS WITH OR WITHOUT OTHER SIGNIFICANT CONDITION</t>
  </si>
  <si>
    <t>NEONATE BIRTH WEIGHT 2000-2499 GRAMS WITH MAJOR ANOMALY</t>
  </si>
  <si>
    <t>NEONATE BIRTH WEIGHT 2000-2499 GRAMS WITH RESPIRATORY DISTRESS SYNDROME OR OTHER MAJOR RESPIRATORY CONDITION</t>
  </si>
  <si>
    <t>NEONATE BIRTH WEIGHT 2000-2499 GRAMS WITH CONGENITAL OR PERINATAL INFECTION</t>
  </si>
  <si>
    <t>NEONATE BIRTH WEIGHT 2000-2499 GRAMS WITH OTHER SIGNIFICANT CONDITION</t>
  </si>
  <si>
    <t>NEONATE BIRTH WEIGHT 2000-2499 GRAMS, NORMAL NEWBORN OR NEONATE WITH OTHER PROBLEM</t>
  </si>
  <si>
    <t>NEONATE BIRTH WEIGHT &gt; 2499 GRAMS WITH MAJOR CARDIOVASCULAR PROCEDURE</t>
  </si>
  <si>
    <t>NEONATE BIRTH WEIGHT &gt; 2499 GRAMS WITH OTHER MAJOR PROCEDURE</t>
  </si>
  <si>
    <t>NEONATE BIRTH WEIGHT &gt; 2499 GRAMS WITH MAJOR ANOMALY</t>
  </si>
  <si>
    <t>NEONATE BIRTH WEIGHT &gt; 2499 GRAMS WITH RESPIRATORY DISTRESS SYNDROME OR OTHER MAJOR RESPIRATORY CONDITION</t>
  </si>
  <si>
    <t>NEONATE BIRTH WEIGHT &gt; 2499 GRAMS WITH CONGENITAL OR PERINATAL INFECTION</t>
  </si>
  <si>
    <t>NEONATE BIRTH WEIGHT &gt; 2499 GRAMS WITH OTHER SIGNIFICANT CONDITION</t>
  </si>
  <si>
    <t>NEONATE BIRTH WEIGHT &gt; 2499 GRAMS, NORMAL NEWBORN OR NEONATE WITH OTHER PROBLEM</t>
  </si>
  <si>
    <t>SPLENECTOMY</t>
  </si>
  <si>
    <t>OTHER PROCEDURES OF BLOOD AND BLOOD-FORMING ORGANS</t>
  </si>
  <si>
    <t>MAJOR HEMATOLOGIC OR IMMUNOLOGIC DIAGNOSES EXCEPT SICKLE CELL CRISIS AND COAGULATION</t>
  </si>
  <si>
    <t>COAGULATION AND PLATELET DISORDERS</t>
  </si>
  <si>
    <t>SICKLE CELL ANEMIA CRISIS</t>
  </si>
  <si>
    <t>OTHER ANEMIA AND DISORDERS OF BLOOD AND BLOOD-FORMING ORGANS</t>
  </si>
  <si>
    <t>MAJOR O.R. PROCEDURES FOR LYMPHATIC, HEMATOPOIETIC OR OTHER NEOPLASMS</t>
  </si>
  <si>
    <t>OTHER  O.R. PROCEDURES FOR LYMPHATIC, HEMATOPOIETIC OR OTHER NEOPLASMS</t>
  </si>
  <si>
    <t>ACUTE LEUKEMIA</t>
  </si>
  <si>
    <t>LYMPHOMA, MYELOMA AND NON-ACUTE LEUKEMIA</t>
  </si>
  <si>
    <t>RADIOTHERAPY</t>
  </si>
  <si>
    <t>LYMPHATIC AND OTHER MALIGNANCIES AND NEOPLASMS OF UNCERTAIN BEHAVIOR</t>
  </si>
  <si>
    <t>CHEMOTHERAPY FOR ACUTE LEUKEMIA</t>
  </si>
  <si>
    <t>OTHER CHEMOTHERAPY</t>
  </si>
  <si>
    <t>INFECTIOUS AND PARASITIC DISEASES INCLUDING HIV WITH O.R. PROCEDURE</t>
  </si>
  <si>
    <t>POST-OPERATIVE, POST-TRAUMA, OTHER DEVICE INFECTIONS WITH O.R. PROCEDURE</t>
  </si>
  <si>
    <t>SEPTICEMIA AND DISSEMINATED INFECTIONS</t>
  </si>
  <si>
    <t>POST-OPERATIVE, POST-TRAUMATIC, OTHER DEVICE INFECTIONS</t>
  </si>
  <si>
    <t>FEVER AND INFLAMMATORY CONDITIONS</t>
  </si>
  <si>
    <t>VIRAL ILLNESS</t>
  </si>
  <si>
    <t>OTHER INFECTIOUS AND PARASITIC DISEASES</t>
  </si>
  <si>
    <t>MENTAL ILLNESS DIAGNOSIS WITH O.R. PROCEDURE</t>
  </si>
  <si>
    <t>SCHIZOPHRENIA</t>
  </si>
  <si>
    <t>MAJOR DEPRESSIVE DISORDERS AND OTHER OR UNSPECIFIED PSYCHOSES</t>
  </si>
  <si>
    <t>DISORDERS OF PERSONALITY AND IMPULSE CONTROL</t>
  </si>
  <si>
    <t>BIPOLAR DISORDERS</t>
  </si>
  <si>
    <t>DEPRESSION EXCEPT MAJOR DEPRESSIVE DISORDER</t>
  </si>
  <si>
    <t>ADJUSTMENT DISORDERS AND NEUROSES EXCEPT DEPRESSIVE DIAGNOSES</t>
  </si>
  <si>
    <t>ACUTE ANXIETY AND DELIRIUM STATES</t>
  </si>
  <si>
    <t>ORGANIC MENTAL HEALTH DISTURBANCES</t>
  </si>
  <si>
    <t>BEHAVIORAL DISORDERS</t>
  </si>
  <si>
    <t>EATING DISORDERS</t>
  </si>
  <si>
    <t>OTHER MENTAL HEALTH DISORDERS</t>
  </si>
  <si>
    <t>DRUG AND ALCOHOL ABUSE OR DEPENDENCE, LEFT AGAINST MEDICAL ADVICE</t>
  </si>
  <si>
    <t>CHEM</t>
  </si>
  <si>
    <t>ALCOHOL AND DRUG DEPENDENCE WITH REHABILITATION AND/OR DETOXIFICATION THERAPY</t>
  </si>
  <si>
    <t>OPIOID ABUSE AND DEPENDENCE</t>
  </si>
  <si>
    <t>COCAINE ABUSE AND DEPENDENCE</t>
  </si>
  <si>
    <t>ALCOHOL ABUSE AND DEPENDENCE</t>
  </si>
  <si>
    <t>OTHER DRUG ABUSE AND DEPENDENCE</t>
  </si>
  <si>
    <t>EXTENSIVE O.R. PROCEDURES FOR OTHER COMPLICATIONS OF TREATMENT</t>
  </si>
  <si>
    <t>MODERATELY EXTENSIVE O.R. PROCEDURES FOR OTHER COMPLICATIONS OF TREATMENT</t>
  </si>
  <si>
    <t>NON-EXTENSIVE O.R. PROCEDURES FOR OTHER COMPLICATIONS OF TREATMENT</t>
  </si>
  <si>
    <t>HEMORRHAGE OR HEMATOMA DUE TO COMPLICATION</t>
  </si>
  <si>
    <t>ALLERGIC REACTIONS</t>
  </si>
  <si>
    <t>POISONING OF MEDICINAL AGENTS</t>
  </si>
  <si>
    <t>OTHER COMPLICATIONS OF TREATMENT</t>
  </si>
  <si>
    <t>OTHER INJURY, POISONING AND TOXIC EFFECT DIAGNOSES</t>
  </si>
  <si>
    <t>TOXIC EFFECTS OF NON-MEDICINAL SUBSTANCES</t>
  </si>
  <si>
    <t>INTENTIONAL SELF-HARM AND ATTEMPTED SUICIDE</t>
  </si>
  <si>
    <t>EXTENSIVE THIRD DEGREE BURNS WITH SKIN GRAFT</t>
  </si>
  <si>
    <t>BURNS WITH SKIN GRAFT EXCEPT EXTENSIVE THIRD DEGREE BURNS</t>
  </si>
  <si>
    <t>EXTENSIVE THIRD DEGREE BURNS WITHOUT SKIN GRAFT</t>
  </si>
  <si>
    <t>PARTIAL THICKNESS BURNS WITHOUT SKIN GRAFT</t>
  </si>
  <si>
    <t>PROCEDURE WITH DIAGNOSIS OF REHABILITATION, AFTERCARE OR OTHER CONTACT WITH HEALTH SERVICES</t>
  </si>
  <si>
    <t>REHABILITATION</t>
  </si>
  <si>
    <t>SIGNS, SYMPTOMS AND OTHER FACTORS INFLUENCING HEALTH STATUS</t>
  </si>
  <si>
    <t>OTHER AFTERCARE AND CONVALESCENCE</t>
  </si>
  <si>
    <t>NEONATAL AFTERCARE</t>
  </si>
  <si>
    <t>HIV WITH MULTIPLE MAJOR HIV RELATED CONDITIONS</t>
  </si>
  <si>
    <t>HIV WITH MAJOR HIV RELATED CONDITION</t>
  </si>
  <si>
    <t>HIV WITH MULTIPLE SIGNIFICANT HIV RELATED CONDITIONS</t>
  </si>
  <si>
    <t>HIV WITH ONE SIGNIFICANT HIV CONDITION OR WITHOUT SIGNIFICANT RELATED CONDITIONS</t>
  </si>
  <si>
    <t>CRANIOTOMY FOR MULTIPLE SIGNIFICANT TRAUMA</t>
  </si>
  <si>
    <t>EXTENSIVE ABDOMINAL OR THORACIC PROCEDURES FOR MULTIPLE SIGNIFICANT TRAUMA</t>
  </si>
  <si>
    <t>MUSCULOSKELETAL AND OTHER PROCEDURES FOR MULTIPLE SIGNIFICANT TRAUMA</t>
  </si>
  <si>
    <t>MULTIPLE SIGNIFICANT TRAUMA WITHOUT O.R. PROCEDURE</t>
  </si>
  <si>
    <t>EXTENSIVE O.R. PROCEDURE UNRELATED TO PRINCIPAL DIAGNOSIS</t>
  </si>
  <si>
    <t>MODERATELY EXTENSIVE O.R. PROCEDURE UNRELATED TO PRINCIPAL DIAGNOSIS</t>
  </si>
  <si>
    <t>NON-EXTENSIVE O.R. PROCEDURE UNRELATED TO PRINCIPAL DIAGNOSIS</t>
  </si>
  <si>
    <t>PRINCIPAL DIAGNOSIS INVALID AS DISCHARGE DIAGNOSIS</t>
  </si>
  <si>
    <t>UNGROUPABLE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</si>
</sst>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"/>
    <numFmt numFmtId="165" formatCode="0.0000"/>
    <numFmt numFmtId="167" formatCode="[$-409]mmmm\ d\,\ yyyy;@"/>
    <numFmt numFmtId="168" formatCode="#,##0.0000_);\(#,##0.0000\)"/>
    <numFmt numFmtId="169" formatCode="#,##0.0_);\(#,##0.0\)"/>
  </numFmts>
  <fonts count="18" x14ac:knownFonts="1">
    <font>
      <sz val="10"/>
      <name val="System"/>
    </font>
    <font>
      <sz val="11"/>
      <name val="Arial"/>
      <family val="2"/>
    </font>
    <font>
      <u/>
      <sz val="10"/>
      <color indexed="12"/>
      <name val="System"/>
      <family val="2"/>
    </font>
    <font>
      <sz val="10"/>
      <name val="MS Sans Serif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8"/>
      <name val="Arial"/>
      <family val="2"/>
    </font>
    <font>
      <b/>
      <sz val="10"/>
      <name val="System"/>
      <family val="2"/>
    </font>
    <font>
      <sz val="2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u/>
      <sz val="10"/>
      <name val="System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System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64">
    <xf numFmtId="0" fontId="0" fillId="0" borderId="0" xfId="0"/>
    <xf numFmtId="0" fontId="1" fillId="0" borderId="0" xfId="0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39" fontId="1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8" fontId="4" fillId="0" borderId="0" xfId="0" applyNumberFormat="1" applyFont="1" applyFill="1" applyAlignment="1">
      <alignment horizontal="center"/>
    </xf>
    <xf numFmtId="39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169" fontId="4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justify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 wrapText="1"/>
    </xf>
    <xf numFmtId="3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/>
    </xf>
    <xf numFmtId="0" fontId="7" fillId="0" borderId="0" xfId="0" applyFont="1" applyFill="1"/>
    <xf numFmtId="0" fontId="1" fillId="0" borderId="0" xfId="0" applyFont="1" applyFill="1" applyAlignment="1">
      <alignment horizontal="center"/>
    </xf>
    <xf numFmtId="168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Font="1" applyFill="1"/>
    <xf numFmtId="0" fontId="9" fillId="0" borderId="0" xfId="0" applyFont="1" applyFill="1"/>
    <xf numFmtId="168" fontId="0" fillId="0" borderId="0" xfId="0" applyNumberFormat="1" applyFont="1" applyFill="1"/>
    <xf numFmtId="39" fontId="0" fillId="0" borderId="0" xfId="0" applyNumberFormat="1" applyFont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168" fontId="11" fillId="0" borderId="0" xfId="0" applyNumberFormat="1" applyFont="1" applyFill="1" applyAlignment="1">
      <alignment horizontal="center"/>
    </xf>
    <xf numFmtId="39" fontId="11" fillId="0" borderId="0" xfId="0" applyNumberFormat="1" applyFont="1" applyFill="1" applyAlignment="1">
      <alignment horizontal="center"/>
    </xf>
    <xf numFmtId="39" fontId="11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39" fontId="11" fillId="0" borderId="0" xfId="0" applyNumberFormat="1" applyFont="1" applyFill="1" applyAlignment="1"/>
    <xf numFmtId="0" fontId="11" fillId="0" borderId="0" xfId="0" applyFont="1" applyFill="1" applyAlignment="1"/>
    <xf numFmtId="39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 indent="2"/>
    </xf>
    <xf numFmtId="0" fontId="1" fillId="0" borderId="6" xfId="0" applyFont="1" applyFill="1" applyBorder="1" applyAlignment="1">
      <alignment horizontal="center" vertical="center" wrapText="1"/>
    </xf>
    <xf numFmtId="168" fontId="0" fillId="0" borderId="6" xfId="0" applyNumberFormat="1" applyFont="1" applyFill="1" applyBorder="1" applyAlignment="1">
      <alignment horizontal="center" vertical="center" wrapText="1"/>
    </xf>
    <xf numFmtId="39" fontId="1" fillId="0" borderId="6" xfId="0" applyNumberFormat="1" applyFont="1" applyFill="1" applyBorder="1" applyAlignment="1">
      <alignment horizontal="left" vertical="center" wrapText="1" indent="1"/>
    </xf>
    <xf numFmtId="39" fontId="0" fillId="0" borderId="6" xfId="0" applyNumberFormat="1" applyFont="1" applyFill="1" applyBorder="1" applyAlignment="1">
      <alignment horizontal="left" vertical="center" wrapText="1" indent="1"/>
    </xf>
    <xf numFmtId="0" fontId="0" fillId="0" borderId="6" xfId="0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center" vertical="center" wrapText="1"/>
    </xf>
    <xf numFmtId="168" fontId="0" fillId="0" borderId="0" xfId="0" applyNumberFormat="1" applyFont="1" applyFill="1" applyBorder="1" applyAlignment="1">
      <alignment horizontal="center" vertical="center" wrapText="1"/>
    </xf>
    <xf numFmtId="39" fontId="1" fillId="0" borderId="0" xfId="0" applyNumberFormat="1" applyFont="1" applyFill="1" applyBorder="1" applyAlignment="1">
      <alignment horizontal="left" vertical="center" wrapText="1" indent="1"/>
    </xf>
    <xf numFmtId="39" fontId="0" fillId="0" borderId="0" xfId="0" applyNumberFormat="1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4" fontId="1" fillId="0" borderId="0" xfId="0" applyNumberFormat="1" applyFont="1" applyFill="1" applyBorder="1" applyAlignment="1">
      <alignment horizontal="right"/>
    </xf>
    <xf numFmtId="169" fontId="1" fillId="0" borderId="0" xfId="0" applyNumberFormat="1" applyFont="1" applyFill="1"/>
    <xf numFmtId="39" fontId="1" fillId="0" borderId="0" xfId="0" applyNumberFormat="1" applyFont="1" applyFill="1"/>
    <xf numFmtId="168" fontId="1" fillId="0" borderId="0" xfId="0" applyNumberFormat="1" applyFont="1" applyFill="1"/>
    <xf numFmtId="169" fontId="1" fillId="2" borderId="0" xfId="0" applyNumberFormat="1" applyFont="1" applyFill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left" vertical="center" wrapText="1" indent="1"/>
    </xf>
    <xf numFmtId="0" fontId="0" fillId="0" borderId="14" xfId="0" applyFont="1" applyFill="1" applyBorder="1" applyAlignment="1">
      <alignment horizontal="left" vertical="center" wrapText="1" indent="1"/>
    </xf>
    <xf numFmtId="0" fontId="0" fillId="0" borderId="15" xfId="0" applyFont="1" applyFill="1" applyBorder="1" applyAlignment="1">
      <alignment horizontal="left" vertical="center" wrapText="1" indent="1"/>
    </xf>
    <xf numFmtId="0" fontId="1" fillId="0" borderId="16" xfId="0" applyFont="1" applyFill="1" applyBorder="1" applyAlignment="1">
      <alignment horizontal="left" vertical="center" wrapText="1" indent="1"/>
    </xf>
    <xf numFmtId="0" fontId="0" fillId="0" borderId="16" xfId="0" applyFont="1" applyFill="1" applyBorder="1" applyAlignment="1">
      <alignment horizontal="left" vertical="center" wrapText="1" indent="1"/>
    </xf>
    <xf numFmtId="0" fontId="0" fillId="0" borderId="17" xfId="0" applyFont="1" applyFill="1" applyBorder="1" applyAlignment="1">
      <alignment horizontal="left" vertical="center" wrapText="1" indent="1"/>
    </xf>
    <xf numFmtId="165" fontId="1" fillId="0" borderId="18" xfId="0" applyNumberFormat="1" applyFont="1" applyFill="1" applyBorder="1" applyAlignment="1">
      <alignment horizontal="left" vertical="center" wrapText="1" indent="1"/>
    </xf>
    <xf numFmtId="0" fontId="0" fillId="0" borderId="19" xfId="0" applyFont="1" applyFill="1" applyBorder="1" applyAlignment="1">
      <alignment horizontal="left" vertical="center" wrapText="1" indent="1"/>
    </xf>
    <xf numFmtId="0" fontId="0" fillId="0" borderId="20" xfId="0" applyFont="1" applyFill="1" applyBorder="1" applyAlignment="1">
      <alignment horizontal="left" vertical="center" wrapText="1" indent="1"/>
    </xf>
    <xf numFmtId="165" fontId="1" fillId="0" borderId="8" xfId="0" applyNumberFormat="1" applyFont="1" applyFill="1" applyBorder="1" applyAlignment="1">
      <alignment horizontal="left" vertical="center" wrapText="1" indent="1"/>
    </xf>
    <xf numFmtId="0" fontId="0" fillId="0" borderId="9" xfId="0" applyFont="1" applyFill="1" applyBorder="1" applyAlignment="1">
      <alignment horizontal="left" vertical="center" wrapText="1" indent="1"/>
    </xf>
    <xf numFmtId="0" fontId="0" fillId="0" borderId="10" xfId="0" applyFont="1" applyFill="1" applyBorder="1" applyAlignment="1">
      <alignment horizontal="left" vertical="center" wrapText="1" indent="1"/>
    </xf>
    <xf numFmtId="165" fontId="1" fillId="0" borderId="3" xfId="0" applyNumberFormat="1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>
      <alignment horizontal="left" vertical="center" wrapText="1" indent="1"/>
    </xf>
    <xf numFmtId="0" fontId="0" fillId="0" borderId="25" xfId="0" applyFont="1" applyFill="1" applyBorder="1" applyAlignment="1">
      <alignment horizontal="left" vertical="center" wrapText="1" indent="1"/>
    </xf>
    <xf numFmtId="165" fontId="1" fillId="0" borderId="12" xfId="0" applyNumberFormat="1" applyFont="1" applyFill="1" applyBorder="1" applyAlignment="1">
      <alignment horizontal="left" vertical="center" wrapText="1" indent="1"/>
    </xf>
    <xf numFmtId="0" fontId="0" fillId="0" borderId="12" xfId="0" applyFont="1" applyFill="1" applyBorder="1" applyAlignment="1">
      <alignment horizontal="left" vertical="center" wrapText="1" indent="1"/>
    </xf>
    <xf numFmtId="0" fontId="0" fillId="0" borderId="13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left" vertical="center" wrapText="1" indent="1"/>
    </xf>
    <xf numFmtId="0" fontId="0" fillId="0" borderId="7" xfId="0" applyFont="1" applyFill="1" applyBorder="1" applyAlignment="1">
      <alignment horizontal="left" vertical="center" wrapText="1" indent="1"/>
    </xf>
    <xf numFmtId="0" fontId="0" fillId="0" borderId="27" xfId="0" applyFont="1" applyFill="1" applyBorder="1" applyAlignment="1">
      <alignment horizontal="left" vertical="center" wrapText="1" indent="1"/>
    </xf>
    <xf numFmtId="0" fontId="0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 inden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25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 inden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 indent="1"/>
    </xf>
    <xf numFmtId="0" fontId="0" fillId="0" borderId="32" xfId="0" applyFont="1" applyFill="1" applyBorder="1" applyAlignment="1">
      <alignment horizontal="left" vertical="center" wrapText="1" indent="1"/>
    </xf>
    <xf numFmtId="0" fontId="0" fillId="0" borderId="33" xfId="0" applyFont="1" applyFill="1" applyBorder="1" applyAlignment="1">
      <alignment horizontal="left" vertical="center" wrapText="1" inden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7" fontId="13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14" fillId="0" borderId="0" xfId="1" applyFont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39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8" fontId="0" fillId="0" borderId="0" xfId="0" applyNumberFormat="1"/>
    <xf numFmtId="39" fontId="0" fillId="0" borderId="0" xfId="0" applyNumberFormat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1400"/>
  <sheetViews>
    <sheetView tabSelected="1" zoomScaleNormal="100" workbookViewId="0">
      <selection activeCell="C74" sqref="C74"/>
    </sheetView>
  </sheetViews>
  <sheetFormatPr defaultColWidth="11" defaultRowHeight="15" x14ac:dyDescent="0.25"/>
  <cols>
    <col min="1" max="1" width="12.125" style="4" customWidth="1"/>
    <col min="2" max="2" width="7" style="4" customWidth="1"/>
    <col min="3" max="3" width="82.5" style="10" bestFit="1" customWidth="1"/>
    <col min="4" max="4" width="15.875" style="5" customWidth="1"/>
    <col min="5" max="5" width="12.75" style="6" customWidth="1"/>
    <col min="6" max="6" width="17.5" style="7" customWidth="1"/>
    <col min="7" max="7" width="17.625" style="7" customWidth="1"/>
    <col min="8" max="8" width="9.375" style="8" customWidth="1"/>
    <col min="9" max="9" width="16.125" style="5" customWidth="1"/>
    <col min="10" max="10" width="11" style="5"/>
    <col min="11" max="16384" width="11" style="9"/>
  </cols>
  <sheetData>
    <row r="4" spans="1:10" s="26" customFormat="1" x14ac:dyDescent="0.25">
      <c r="A4" s="20"/>
      <c r="B4" s="20"/>
      <c r="C4" s="21"/>
      <c r="D4" s="22"/>
      <c r="E4" s="23"/>
      <c r="F4" s="24"/>
      <c r="G4" s="24"/>
      <c r="H4" s="25"/>
      <c r="I4" s="22"/>
      <c r="J4" s="22"/>
    </row>
    <row r="5" spans="1:10" s="26" customFormat="1" x14ac:dyDescent="0.25">
      <c r="A5" s="20"/>
      <c r="B5" s="20"/>
      <c r="C5" s="21"/>
      <c r="D5" s="22"/>
      <c r="E5" s="23"/>
      <c r="F5" s="24"/>
      <c r="G5" s="24"/>
      <c r="H5" s="25"/>
      <c r="I5" s="22"/>
      <c r="J5" s="22"/>
    </row>
    <row r="6" spans="1:10" s="26" customFormat="1" x14ac:dyDescent="0.25">
      <c r="A6" s="20"/>
      <c r="B6" s="20"/>
      <c r="C6" s="21"/>
      <c r="D6" s="22"/>
      <c r="E6" s="23"/>
      <c r="F6" s="24"/>
      <c r="G6" s="24"/>
      <c r="H6" s="25"/>
      <c r="I6" s="22"/>
      <c r="J6" s="22"/>
    </row>
    <row r="7" spans="1:10" s="26" customFormat="1" x14ac:dyDescent="0.25">
      <c r="A7" s="20"/>
      <c r="B7" s="20"/>
      <c r="C7" s="21"/>
      <c r="D7" s="22"/>
      <c r="E7" s="23"/>
      <c r="F7" s="24"/>
      <c r="G7" s="24"/>
      <c r="H7" s="25"/>
      <c r="I7" s="22"/>
      <c r="J7" s="22"/>
    </row>
    <row r="8" spans="1:10" s="26" customFormat="1" x14ac:dyDescent="0.25">
      <c r="A8" s="20"/>
      <c r="B8" s="20"/>
      <c r="C8" s="21"/>
      <c r="D8" s="22"/>
      <c r="E8" s="23"/>
      <c r="F8" s="24"/>
      <c r="G8" s="24"/>
      <c r="H8" s="25"/>
      <c r="I8" s="22"/>
      <c r="J8" s="22"/>
    </row>
    <row r="9" spans="1:10" s="26" customFormat="1" x14ac:dyDescent="0.25">
      <c r="A9" s="20"/>
      <c r="B9" s="20"/>
      <c r="C9" s="21"/>
      <c r="D9" s="22"/>
      <c r="E9" s="23"/>
      <c r="F9" s="24"/>
      <c r="G9" s="24"/>
      <c r="H9" s="25"/>
      <c r="I9" s="22"/>
      <c r="J9" s="22"/>
    </row>
    <row r="10" spans="1:10" s="26" customFormat="1" x14ac:dyDescent="0.25">
      <c r="A10" s="20"/>
      <c r="B10" s="20"/>
      <c r="C10" s="21"/>
      <c r="D10" s="22"/>
      <c r="E10" s="23"/>
      <c r="F10" s="24"/>
      <c r="G10" s="24"/>
      <c r="H10" s="25"/>
      <c r="I10" s="22"/>
      <c r="J10" s="22"/>
    </row>
    <row r="11" spans="1:10" s="27" customFormat="1" ht="35.1" customHeight="1" x14ac:dyDescent="0.2">
      <c r="A11" s="126" t="s">
        <v>42</v>
      </c>
      <c r="B11" s="126"/>
      <c r="C11" s="127"/>
      <c r="D11" s="127"/>
      <c r="E11" s="127"/>
      <c r="F11" s="127"/>
      <c r="G11" s="127"/>
      <c r="H11" s="127"/>
      <c r="I11" s="127"/>
      <c r="J11" s="128"/>
    </row>
    <row r="12" spans="1:10" s="27" customFormat="1" ht="12.75" x14ac:dyDescent="0.2">
      <c r="C12" s="28"/>
      <c r="E12" s="29"/>
      <c r="F12" s="30"/>
      <c r="G12" s="30"/>
      <c r="H12" s="31"/>
      <c r="J12" s="32"/>
    </row>
    <row r="13" spans="1:10" s="27" customFormat="1" ht="25.5" x14ac:dyDescent="0.35">
      <c r="A13" s="129" t="s">
        <v>9</v>
      </c>
      <c r="B13" s="129"/>
      <c r="C13" s="128"/>
      <c r="D13" s="128"/>
      <c r="E13" s="128"/>
      <c r="F13" s="128"/>
      <c r="G13" s="128"/>
      <c r="H13" s="128"/>
      <c r="I13" s="128"/>
      <c r="J13" s="128"/>
    </row>
    <row r="14" spans="1:10" s="27" customFormat="1" ht="12.75" x14ac:dyDescent="0.2">
      <c r="A14" s="33"/>
      <c r="B14" s="33"/>
      <c r="C14" s="34"/>
      <c r="D14" s="35"/>
      <c r="E14" s="36"/>
      <c r="F14" s="37"/>
      <c r="G14" s="38"/>
      <c r="H14" s="35"/>
      <c r="I14" s="39"/>
      <c r="J14" s="40"/>
    </row>
    <row r="15" spans="1:10" s="27" customFormat="1" ht="27.75" x14ac:dyDescent="0.4">
      <c r="A15" s="130">
        <v>44378</v>
      </c>
      <c r="B15" s="130"/>
      <c r="C15" s="128"/>
      <c r="D15" s="128"/>
      <c r="E15" s="128"/>
      <c r="F15" s="128"/>
      <c r="G15" s="128"/>
      <c r="H15" s="128"/>
      <c r="I15" s="128"/>
      <c r="J15" s="131"/>
    </row>
    <row r="16" spans="1:10" s="26" customFormat="1" x14ac:dyDescent="0.25">
      <c r="A16" s="20"/>
      <c r="B16" s="20"/>
      <c r="C16" s="21"/>
      <c r="D16" s="22"/>
      <c r="E16" s="23"/>
      <c r="F16" s="24"/>
      <c r="G16" s="24"/>
      <c r="H16" s="25"/>
      <c r="I16" s="22"/>
      <c r="J16" s="22"/>
    </row>
    <row r="17" spans="1:10" s="26" customFormat="1" ht="14.25" x14ac:dyDescent="0.2">
      <c r="A17" s="20"/>
      <c r="B17" s="20"/>
      <c r="C17" s="132" t="s">
        <v>0</v>
      </c>
      <c r="D17" s="22"/>
      <c r="E17" s="23"/>
      <c r="F17" s="24"/>
      <c r="G17" s="24"/>
      <c r="H17" s="25"/>
      <c r="I17" s="22"/>
      <c r="J17" s="22"/>
    </row>
    <row r="18" spans="1:10" s="26" customFormat="1" ht="14.25" x14ac:dyDescent="0.2">
      <c r="A18" s="20"/>
      <c r="B18" s="20"/>
      <c r="C18" s="133"/>
      <c r="D18" s="22"/>
      <c r="E18" s="23"/>
      <c r="F18" s="24"/>
      <c r="G18" s="24"/>
      <c r="H18" s="25"/>
      <c r="I18" s="22"/>
      <c r="J18" s="22"/>
    </row>
    <row r="19" spans="1:10" s="26" customFormat="1" ht="14.25" x14ac:dyDescent="0.2">
      <c r="A19" s="20"/>
      <c r="B19" s="20"/>
      <c r="C19" s="133"/>
      <c r="D19" s="22"/>
      <c r="E19" s="23"/>
      <c r="F19" s="24"/>
      <c r="G19" s="24"/>
      <c r="H19" s="25"/>
      <c r="I19" s="22"/>
      <c r="J19" s="22"/>
    </row>
    <row r="20" spans="1:10" s="26" customFormat="1" ht="14.25" x14ac:dyDescent="0.2">
      <c r="A20" s="20"/>
      <c r="B20" s="20"/>
      <c r="C20" s="133"/>
      <c r="D20" s="22"/>
      <c r="E20" s="23"/>
      <c r="F20" s="24"/>
      <c r="G20" s="24"/>
      <c r="H20" s="25"/>
      <c r="I20" s="22"/>
      <c r="J20" s="22"/>
    </row>
    <row r="21" spans="1:10" s="26" customFormat="1" ht="14.25" x14ac:dyDescent="0.2">
      <c r="A21" s="20"/>
      <c r="B21" s="20"/>
      <c r="C21" s="133"/>
      <c r="D21" s="22"/>
      <c r="E21" s="23"/>
      <c r="F21" s="24"/>
      <c r="G21" s="24"/>
      <c r="H21" s="25"/>
      <c r="I21" s="22"/>
      <c r="J21" s="22"/>
    </row>
    <row r="22" spans="1:10" s="26" customFormat="1" x14ac:dyDescent="0.25">
      <c r="A22" s="20"/>
      <c r="B22" s="20"/>
      <c r="C22" s="21"/>
      <c r="D22" s="22"/>
      <c r="E22" s="23"/>
      <c r="F22" s="24"/>
      <c r="G22" s="24"/>
      <c r="H22" s="25"/>
      <c r="I22" s="22"/>
      <c r="J22" s="22"/>
    </row>
    <row r="23" spans="1:10" s="26" customFormat="1" x14ac:dyDescent="0.25">
      <c r="A23" s="20"/>
      <c r="B23" s="20"/>
      <c r="C23" s="21"/>
      <c r="D23" s="22"/>
      <c r="E23" s="23"/>
      <c r="F23" s="24"/>
      <c r="G23" s="24"/>
      <c r="H23" s="25"/>
      <c r="I23" s="22"/>
      <c r="J23" s="22"/>
    </row>
    <row r="24" spans="1:10" s="26" customFormat="1" x14ac:dyDescent="0.25">
      <c r="A24" s="20"/>
      <c r="B24" s="20"/>
      <c r="C24" s="21"/>
      <c r="D24" s="22"/>
      <c r="E24" s="23"/>
      <c r="F24" s="24"/>
      <c r="G24" s="24"/>
      <c r="H24" s="25"/>
      <c r="I24" s="22"/>
      <c r="J24" s="22"/>
    </row>
    <row r="25" spans="1:10" s="26" customFormat="1" x14ac:dyDescent="0.25">
      <c r="A25" s="20"/>
      <c r="B25" s="20"/>
      <c r="C25" s="21"/>
      <c r="D25" s="22"/>
      <c r="E25" s="23"/>
      <c r="F25" s="24"/>
      <c r="G25" s="24"/>
      <c r="H25" s="25"/>
      <c r="I25" s="22"/>
      <c r="J25" s="22"/>
    </row>
    <row r="26" spans="1:10" s="26" customFormat="1" x14ac:dyDescent="0.25">
      <c r="A26" s="20"/>
      <c r="B26" s="20"/>
      <c r="C26" s="21"/>
      <c r="D26" s="22"/>
      <c r="E26" s="23"/>
      <c r="F26" s="24"/>
      <c r="G26" s="24"/>
      <c r="H26" s="25"/>
      <c r="I26" s="22"/>
      <c r="J26" s="22"/>
    </row>
    <row r="27" spans="1:10" s="26" customFormat="1" ht="23.25" customHeight="1" x14ac:dyDescent="0.2">
      <c r="A27" s="138" t="s">
        <v>39</v>
      </c>
      <c r="B27" s="138"/>
      <c r="C27" s="139"/>
      <c r="D27" s="139"/>
      <c r="E27" s="139"/>
      <c r="F27" s="37"/>
      <c r="G27" s="41"/>
      <c r="H27" s="35"/>
      <c r="I27" s="42"/>
      <c r="J27" s="40"/>
    </row>
    <row r="28" spans="1:10" s="26" customFormat="1" ht="27.75" customHeight="1" thickBot="1" x14ac:dyDescent="0.25">
      <c r="A28" s="140" t="s">
        <v>30</v>
      </c>
      <c r="B28" s="140"/>
      <c r="C28" s="141"/>
      <c r="D28" s="141"/>
      <c r="E28" s="141"/>
      <c r="F28" s="43"/>
      <c r="G28" s="43"/>
      <c r="H28" s="44"/>
      <c r="I28" s="45"/>
      <c r="J28" s="46"/>
    </row>
    <row r="29" spans="1:10" s="26" customFormat="1" ht="30.75" customHeight="1" thickTop="1" thickBot="1" x14ac:dyDescent="0.25">
      <c r="A29" s="47" t="s">
        <v>10</v>
      </c>
      <c r="B29" s="74" t="s">
        <v>21</v>
      </c>
      <c r="C29" s="75"/>
      <c r="D29" s="134" t="s">
        <v>22</v>
      </c>
      <c r="E29" s="135"/>
      <c r="F29" s="136" t="s">
        <v>23</v>
      </c>
      <c r="G29" s="135"/>
      <c r="H29" s="135"/>
      <c r="I29" s="137"/>
      <c r="J29" s="22"/>
    </row>
    <row r="30" spans="1:10" s="26" customFormat="1" ht="31.5" customHeight="1" thickBot="1" x14ac:dyDescent="0.25">
      <c r="A30" s="48" t="s">
        <v>40</v>
      </c>
      <c r="B30" s="72" t="s">
        <v>43</v>
      </c>
      <c r="C30" s="73"/>
      <c r="D30" s="100" t="s">
        <v>37</v>
      </c>
      <c r="E30" s="109"/>
      <c r="F30" s="106" t="s">
        <v>69</v>
      </c>
      <c r="G30" s="107"/>
      <c r="H30" s="107"/>
      <c r="I30" s="108"/>
      <c r="J30" s="22"/>
    </row>
    <row r="31" spans="1:10" s="26" customFormat="1" ht="22.15" customHeight="1" thickBot="1" x14ac:dyDescent="0.25">
      <c r="A31" s="48" t="s">
        <v>61</v>
      </c>
      <c r="B31" s="72" t="s">
        <v>62</v>
      </c>
      <c r="C31" s="73"/>
      <c r="D31" s="115" t="s">
        <v>37</v>
      </c>
      <c r="E31" s="116"/>
      <c r="F31" s="117" t="s">
        <v>63</v>
      </c>
      <c r="G31" s="118"/>
      <c r="H31" s="118"/>
      <c r="I31" s="119"/>
      <c r="J31" s="22"/>
    </row>
    <row r="32" spans="1:10" s="26" customFormat="1" ht="28.15" customHeight="1" thickBot="1" x14ac:dyDescent="0.25">
      <c r="A32" s="48" t="s">
        <v>41</v>
      </c>
      <c r="B32" s="72" t="s">
        <v>44</v>
      </c>
      <c r="C32" s="73"/>
      <c r="D32" s="100"/>
      <c r="E32" s="101"/>
      <c r="F32" s="106" t="s">
        <v>31</v>
      </c>
      <c r="G32" s="107"/>
      <c r="H32" s="107"/>
      <c r="I32" s="108"/>
      <c r="J32" s="22"/>
    </row>
    <row r="33" spans="1:10" s="26" customFormat="1" ht="15" customHeight="1" x14ac:dyDescent="0.2">
      <c r="A33" s="142" t="s">
        <v>2</v>
      </c>
      <c r="B33" s="76" t="s">
        <v>25</v>
      </c>
      <c r="C33" s="77"/>
      <c r="D33" s="113" t="s">
        <v>14</v>
      </c>
      <c r="E33" s="114"/>
      <c r="F33" s="110" t="s">
        <v>46</v>
      </c>
      <c r="G33" s="111"/>
      <c r="H33" s="111"/>
      <c r="I33" s="112"/>
      <c r="J33" s="22"/>
    </row>
    <row r="34" spans="1:10" s="26" customFormat="1" ht="14.25" x14ac:dyDescent="0.2">
      <c r="A34" s="143"/>
      <c r="B34" s="78"/>
      <c r="C34" s="79"/>
      <c r="D34" s="102" t="s">
        <v>15</v>
      </c>
      <c r="E34" s="103"/>
      <c r="F34" s="120" t="s">
        <v>47</v>
      </c>
      <c r="G34" s="121"/>
      <c r="H34" s="121"/>
      <c r="I34" s="122"/>
      <c r="J34" s="22"/>
    </row>
    <row r="35" spans="1:10" s="26" customFormat="1" thickBot="1" x14ac:dyDescent="0.25">
      <c r="A35" s="143"/>
      <c r="B35" s="78"/>
      <c r="C35" s="79"/>
      <c r="D35" s="102" t="s">
        <v>33</v>
      </c>
      <c r="E35" s="103"/>
      <c r="F35" s="123" t="s">
        <v>48</v>
      </c>
      <c r="G35" s="124"/>
      <c r="H35" s="124"/>
      <c r="I35" s="125"/>
      <c r="J35" s="22"/>
    </row>
    <row r="36" spans="1:10" s="26" customFormat="1" ht="14.25" x14ac:dyDescent="0.2">
      <c r="A36" s="143"/>
      <c r="B36" s="78"/>
      <c r="C36" s="79"/>
      <c r="D36" s="102" t="s">
        <v>16</v>
      </c>
      <c r="E36" s="103"/>
      <c r="F36" s="120" t="s">
        <v>49</v>
      </c>
      <c r="G36" s="121"/>
      <c r="H36" s="121"/>
      <c r="I36" s="122"/>
      <c r="J36" s="22"/>
    </row>
    <row r="37" spans="1:10" s="26" customFormat="1" ht="14.25" x14ac:dyDescent="0.2">
      <c r="A37" s="143"/>
      <c r="B37" s="78"/>
      <c r="C37" s="79"/>
      <c r="D37" s="102" t="s">
        <v>17</v>
      </c>
      <c r="E37" s="103"/>
      <c r="F37" s="120" t="s">
        <v>50</v>
      </c>
      <c r="G37" s="121"/>
      <c r="H37" s="121"/>
      <c r="I37" s="122"/>
      <c r="J37" s="22"/>
    </row>
    <row r="38" spans="1:10" s="26" customFormat="1" ht="16.899999999999999" customHeight="1" thickBot="1" x14ac:dyDescent="0.25">
      <c r="A38" s="144"/>
      <c r="B38" s="80"/>
      <c r="C38" s="81"/>
      <c r="D38" s="104" t="s">
        <v>18</v>
      </c>
      <c r="E38" s="105"/>
      <c r="F38" s="85" t="s">
        <v>51</v>
      </c>
      <c r="G38" s="145"/>
      <c r="H38" s="145"/>
      <c r="I38" s="146"/>
      <c r="J38" s="22"/>
    </row>
    <row r="39" spans="1:10" s="26" customFormat="1" ht="53.25" customHeight="1" x14ac:dyDescent="0.2">
      <c r="A39" s="142" t="s">
        <v>11</v>
      </c>
      <c r="B39" s="76" t="s">
        <v>45</v>
      </c>
      <c r="C39" s="77"/>
      <c r="D39" s="113" t="s">
        <v>37</v>
      </c>
      <c r="E39" s="114"/>
      <c r="F39" s="88" t="s">
        <v>67</v>
      </c>
      <c r="G39" s="89"/>
      <c r="H39" s="89"/>
      <c r="I39" s="90"/>
      <c r="J39" s="22"/>
    </row>
    <row r="40" spans="1:10" s="26" customFormat="1" ht="54.6" customHeight="1" x14ac:dyDescent="0.2">
      <c r="A40" s="143"/>
      <c r="B40" s="78"/>
      <c r="C40" s="79"/>
      <c r="D40" s="102" t="s">
        <v>34</v>
      </c>
      <c r="E40" s="103"/>
      <c r="F40" s="91" t="s">
        <v>68</v>
      </c>
      <c r="G40" s="92"/>
      <c r="H40" s="92"/>
      <c r="I40" s="93"/>
      <c r="J40" s="22"/>
    </row>
    <row r="41" spans="1:10" s="26" customFormat="1" ht="37.5" customHeight="1" thickBot="1" x14ac:dyDescent="0.25">
      <c r="A41" s="144"/>
      <c r="B41" s="80"/>
      <c r="C41" s="81"/>
      <c r="D41" s="104" t="s">
        <v>38</v>
      </c>
      <c r="E41" s="105"/>
      <c r="F41" s="85" t="s">
        <v>48</v>
      </c>
      <c r="G41" s="86"/>
      <c r="H41" s="86"/>
      <c r="I41" s="87"/>
      <c r="J41" s="22"/>
    </row>
    <row r="42" spans="1:10" s="26" customFormat="1" ht="25.9" customHeight="1" x14ac:dyDescent="0.2">
      <c r="A42" s="142" t="s">
        <v>12</v>
      </c>
      <c r="B42" s="76" t="s">
        <v>64</v>
      </c>
      <c r="C42" s="77"/>
      <c r="D42" s="113" t="s">
        <v>19</v>
      </c>
      <c r="E42" s="114"/>
      <c r="F42" s="97" t="s">
        <v>27</v>
      </c>
      <c r="G42" s="98"/>
      <c r="H42" s="98"/>
      <c r="I42" s="99"/>
      <c r="J42" s="22"/>
    </row>
    <row r="43" spans="1:10" s="26" customFormat="1" ht="18" customHeight="1" x14ac:dyDescent="0.2">
      <c r="A43" s="143"/>
      <c r="B43" s="78"/>
      <c r="C43" s="79"/>
      <c r="D43" s="102" t="s">
        <v>32</v>
      </c>
      <c r="E43" s="103"/>
      <c r="F43" s="82" t="s">
        <v>52</v>
      </c>
      <c r="G43" s="83"/>
      <c r="H43" s="83"/>
      <c r="I43" s="84"/>
      <c r="J43" s="22"/>
    </row>
    <row r="44" spans="1:10" s="26" customFormat="1" ht="18" customHeight="1" thickBot="1" x14ac:dyDescent="0.25">
      <c r="A44" s="144"/>
      <c r="B44" s="80"/>
      <c r="C44" s="81"/>
      <c r="D44" s="104" t="s">
        <v>38</v>
      </c>
      <c r="E44" s="105"/>
      <c r="F44" s="85" t="s">
        <v>48</v>
      </c>
      <c r="G44" s="86"/>
      <c r="H44" s="86"/>
      <c r="I44" s="87"/>
      <c r="J44" s="22"/>
    </row>
    <row r="45" spans="1:10" s="26" customFormat="1" ht="18" customHeight="1" x14ac:dyDescent="0.2">
      <c r="A45" s="49"/>
      <c r="B45" s="49"/>
      <c r="C45" s="50"/>
      <c r="D45" s="51"/>
      <c r="E45" s="52"/>
      <c r="F45" s="53"/>
      <c r="G45" s="54"/>
      <c r="H45" s="55"/>
      <c r="I45" s="56"/>
      <c r="J45" s="22"/>
    </row>
    <row r="46" spans="1:10" s="26" customFormat="1" ht="18" customHeight="1" x14ac:dyDescent="0.2">
      <c r="A46" s="57"/>
      <c r="B46" s="57"/>
      <c r="C46" s="58"/>
      <c r="D46" s="59"/>
      <c r="E46" s="60"/>
      <c r="F46" s="61"/>
      <c r="G46" s="62"/>
      <c r="H46" s="63"/>
      <c r="I46" s="64"/>
      <c r="J46" s="22"/>
    </row>
    <row r="47" spans="1:10" s="26" customFormat="1" ht="18" customHeight="1" x14ac:dyDescent="0.2">
      <c r="A47" s="57"/>
      <c r="B47" s="57"/>
      <c r="C47" s="58"/>
      <c r="D47" s="59"/>
      <c r="E47" s="60"/>
      <c r="F47" s="61"/>
      <c r="G47" s="62"/>
      <c r="H47" s="63"/>
      <c r="I47" s="64"/>
      <c r="J47" s="22"/>
    </row>
    <row r="48" spans="1:10" s="26" customFormat="1" ht="19.5" customHeight="1" x14ac:dyDescent="0.2">
      <c r="A48" s="57"/>
      <c r="B48" s="57"/>
      <c r="C48" s="58"/>
      <c r="D48" s="59"/>
      <c r="E48" s="60"/>
      <c r="F48" s="61"/>
      <c r="G48" s="62"/>
      <c r="H48" s="63"/>
      <c r="I48" s="64"/>
      <c r="J48" s="22"/>
    </row>
    <row r="49" spans="1:10" s="26" customFormat="1" ht="30.75" customHeight="1" thickBot="1" x14ac:dyDescent="0.25">
      <c r="A49" s="147" t="s">
        <v>53</v>
      </c>
      <c r="B49" s="147"/>
      <c r="C49" s="148"/>
      <c r="D49" s="148"/>
      <c r="E49" s="148"/>
      <c r="F49" s="61"/>
      <c r="G49" s="62"/>
      <c r="H49" s="63"/>
      <c r="I49" s="64"/>
      <c r="J49" s="22"/>
    </row>
    <row r="50" spans="1:10" s="26" customFormat="1" ht="29.45" customHeight="1" thickTop="1" thickBot="1" x14ac:dyDescent="0.25">
      <c r="A50" s="47" t="s">
        <v>10</v>
      </c>
      <c r="B50" s="47"/>
      <c r="C50" s="47" t="s">
        <v>21</v>
      </c>
      <c r="D50" s="134" t="s">
        <v>22</v>
      </c>
      <c r="E50" s="135"/>
      <c r="F50" s="136" t="s">
        <v>23</v>
      </c>
      <c r="G50" s="135"/>
      <c r="H50" s="135"/>
      <c r="I50" s="137"/>
      <c r="J50" s="22"/>
    </row>
    <row r="51" spans="1:10" s="26" customFormat="1" ht="18" customHeight="1" x14ac:dyDescent="0.2">
      <c r="A51" s="142" t="s">
        <v>13</v>
      </c>
      <c r="B51" s="76" t="s">
        <v>65</v>
      </c>
      <c r="C51" s="77"/>
      <c r="D51" s="113" t="s">
        <v>19</v>
      </c>
      <c r="E51" s="114"/>
      <c r="F51" s="97" t="s">
        <v>28</v>
      </c>
      <c r="G51" s="98"/>
      <c r="H51" s="98"/>
      <c r="I51" s="99"/>
      <c r="J51" s="22"/>
    </row>
    <row r="52" spans="1:10" s="26" customFormat="1" ht="18" customHeight="1" x14ac:dyDescent="0.2">
      <c r="A52" s="143"/>
      <c r="B52" s="78"/>
      <c r="C52" s="79"/>
      <c r="D52" s="102" t="s">
        <v>32</v>
      </c>
      <c r="E52" s="103"/>
      <c r="F52" s="82" t="s">
        <v>52</v>
      </c>
      <c r="G52" s="83"/>
      <c r="H52" s="83"/>
      <c r="I52" s="84"/>
      <c r="J52" s="22"/>
    </row>
    <row r="53" spans="1:10" s="26" customFormat="1" ht="75.75" customHeight="1" thickBot="1" x14ac:dyDescent="0.25">
      <c r="A53" s="144"/>
      <c r="B53" s="80"/>
      <c r="C53" s="81"/>
      <c r="D53" s="104" t="s">
        <v>38</v>
      </c>
      <c r="E53" s="105"/>
      <c r="F53" s="85" t="s">
        <v>48</v>
      </c>
      <c r="G53" s="86"/>
      <c r="H53" s="86"/>
      <c r="I53" s="87"/>
      <c r="J53" s="22"/>
    </row>
    <row r="54" spans="1:10" s="26" customFormat="1" ht="42" customHeight="1" thickBot="1" x14ac:dyDescent="0.25">
      <c r="A54" s="48" t="s">
        <v>26</v>
      </c>
      <c r="B54" s="72" t="s">
        <v>54</v>
      </c>
      <c r="C54" s="73"/>
      <c r="D54" s="100" t="s">
        <v>20</v>
      </c>
      <c r="E54" s="101"/>
      <c r="F54" s="94" t="s">
        <v>57</v>
      </c>
      <c r="G54" s="95"/>
      <c r="H54" s="95"/>
      <c r="I54" s="96"/>
      <c r="J54" s="22"/>
    </row>
    <row r="55" spans="1:10" s="26" customFormat="1" ht="30.75" customHeight="1" x14ac:dyDescent="0.2">
      <c r="A55" s="142" t="s">
        <v>24</v>
      </c>
      <c r="B55" s="76" t="s">
        <v>55</v>
      </c>
      <c r="C55" s="77"/>
      <c r="D55" s="113" t="s">
        <v>56</v>
      </c>
      <c r="E55" s="151"/>
      <c r="F55" s="97" t="s">
        <v>58</v>
      </c>
      <c r="G55" s="98"/>
      <c r="H55" s="98"/>
      <c r="I55" s="99"/>
      <c r="J55" s="22"/>
    </row>
    <row r="56" spans="1:10" s="26" customFormat="1" ht="25.9" customHeight="1" x14ac:dyDescent="0.2">
      <c r="A56" s="149"/>
      <c r="B56" s="78"/>
      <c r="C56" s="79"/>
      <c r="D56" s="102" t="s">
        <v>29</v>
      </c>
      <c r="E56" s="152"/>
      <c r="F56" s="82" t="s">
        <v>1</v>
      </c>
      <c r="G56" s="83"/>
      <c r="H56" s="83"/>
      <c r="I56" s="84"/>
      <c r="J56" s="22"/>
    </row>
    <row r="57" spans="1:10" s="26" customFormat="1" ht="21" customHeight="1" thickBot="1" x14ac:dyDescent="0.25">
      <c r="A57" s="150"/>
      <c r="B57" s="153"/>
      <c r="C57" s="154"/>
      <c r="D57" s="155" t="s">
        <v>33</v>
      </c>
      <c r="E57" s="156"/>
      <c r="F57" s="85" t="s">
        <v>48</v>
      </c>
      <c r="G57" s="86"/>
      <c r="H57" s="86"/>
      <c r="I57" s="87"/>
      <c r="J57" s="22"/>
    </row>
    <row r="58" spans="1:10" s="26" customFormat="1" ht="15.75" thickTop="1" x14ac:dyDescent="0.25">
      <c r="A58" s="20"/>
      <c r="B58" s="20"/>
      <c r="C58" s="21"/>
      <c r="D58" s="22"/>
      <c r="E58" s="23"/>
      <c r="F58" s="24"/>
      <c r="G58" s="24"/>
      <c r="H58" s="25"/>
      <c r="I58" s="22"/>
      <c r="J58" s="22"/>
    </row>
    <row r="59" spans="1:10" s="26" customFormat="1" x14ac:dyDescent="0.25">
      <c r="A59" s="20"/>
      <c r="B59" s="20"/>
      <c r="C59" s="21"/>
      <c r="D59" s="22"/>
      <c r="E59" s="23"/>
      <c r="F59" s="24"/>
      <c r="G59" s="24"/>
      <c r="H59" s="25"/>
      <c r="I59" s="22"/>
      <c r="J59" s="22"/>
    </row>
    <row r="60" spans="1:10" s="26" customFormat="1" x14ac:dyDescent="0.25">
      <c r="A60" s="20"/>
      <c r="B60" s="20"/>
      <c r="C60" s="21"/>
      <c r="D60" s="22"/>
      <c r="E60" s="23"/>
      <c r="F60" s="24"/>
      <c r="G60" s="24"/>
      <c r="H60" s="25"/>
      <c r="I60" s="22"/>
      <c r="J60" s="22"/>
    </row>
    <row r="61" spans="1:10" s="26" customFormat="1" x14ac:dyDescent="0.25">
      <c r="A61" s="20"/>
      <c r="B61" s="20"/>
      <c r="C61" s="21"/>
      <c r="D61" s="22"/>
      <c r="E61" s="23"/>
      <c r="F61" s="24"/>
      <c r="G61" s="24"/>
      <c r="H61" s="25"/>
      <c r="I61" s="22"/>
      <c r="J61" s="22"/>
    </row>
    <row r="62" spans="1:10" s="26" customFormat="1" x14ac:dyDescent="0.25">
      <c r="A62" s="20"/>
      <c r="B62" s="20"/>
      <c r="C62" s="21"/>
      <c r="D62" s="22"/>
      <c r="E62" s="23"/>
      <c r="F62" s="24"/>
      <c r="G62" s="24"/>
      <c r="H62" s="25"/>
      <c r="I62" s="22"/>
      <c r="J62" s="1"/>
    </row>
    <row r="63" spans="1:10" s="26" customFormat="1" ht="35.25" customHeight="1" thickBot="1" x14ac:dyDescent="0.3">
      <c r="A63" s="65"/>
      <c r="B63" s="65"/>
      <c r="C63" s="66"/>
      <c r="D63" s="1"/>
      <c r="E63" s="2"/>
      <c r="F63" s="3"/>
      <c r="G63" s="3"/>
      <c r="H63" s="67"/>
      <c r="I63" s="1"/>
      <c r="J63" s="22"/>
    </row>
    <row r="64" spans="1:10" ht="32.25" thickBot="1" x14ac:dyDescent="0.25">
      <c r="A64" s="12" t="s">
        <v>59</v>
      </c>
      <c r="B64" s="13" t="s">
        <v>61</v>
      </c>
      <c r="C64" s="14" t="s">
        <v>60</v>
      </c>
      <c r="D64" s="15" t="s">
        <v>3</v>
      </c>
      <c r="E64" s="16" t="s">
        <v>4</v>
      </c>
      <c r="F64" s="17" t="s">
        <v>5</v>
      </c>
      <c r="G64" s="17" t="s">
        <v>6</v>
      </c>
      <c r="H64" s="18" t="s">
        <v>7</v>
      </c>
      <c r="I64" s="19" t="s">
        <v>8</v>
      </c>
    </row>
    <row r="65" spans="1:10" ht="14.25" x14ac:dyDescent="0.2">
      <c r="A65" s="157">
        <v>1</v>
      </c>
      <c r="B65" s="158">
        <v>1</v>
      </c>
      <c r="C65" t="s">
        <v>70</v>
      </c>
      <c r="D65" s="158" t="s">
        <v>36</v>
      </c>
      <c r="E65" s="159" t="s">
        <v>34</v>
      </c>
      <c r="F65" s="160" t="s">
        <v>32</v>
      </c>
      <c r="G65" s="160" t="s">
        <v>32</v>
      </c>
      <c r="H65" s="161">
        <v>5.3</v>
      </c>
      <c r="I65" s="158" t="s">
        <v>29</v>
      </c>
    </row>
    <row r="66" spans="1:10" ht="14.25" x14ac:dyDescent="0.2">
      <c r="A66" s="157">
        <v>1</v>
      </c>
      <c r="B66" s="158">
        <v>2</v>
      </c>
      <c r="C66" t="s">
        <v>70</v>
      </c>
      <c r="D66" s="158" t="s">
        <v>36</v>
      </c>
      <c r="E66" s="159" t="s">
        <v>34</v>
      </c>
      <c r="F66" s="160" t="s">
        <v>32</v>
      </c>
      <c r="G66" s="160" t="s">
        <v>32</v>
      </c>
      <c r="H66" s="161">
        <v>5.7</v>
      </c>
      <c r="I66" s="158" t="s">
        <v>29</v>
      </c>
      <c r="J66" s="11"/>
    </row>
    <row r="67" spans="1:10" ht="14.25" x14ac:dyDescent="0.2">
      <c r="A67" s="157">
        <v>1</v>
      </c>
      <c r="B67" s="158">
        <v>3</v>
      </c>
      <c r="C67" t="s">
        <v>70</v>
      </c>
      <c r="D67" s="158" t="s">
        <v>36</v>
      </c>
      <c r="E67" s="159" t="s">
        <v>34</v>
      </c>
      <c r="F67" s="160" t="s">
        <v>32</v>
      </c>
      <c r="G67" s="160" t="s">
        <v>32</v>
      </c>
      <c r="H67" s="161">
        <v>8.473195096029384</v>
      </c>
      <c r="I67" s="158" t="s">
        <v>29</v>
      </c>
      <c r="J67" s="11"/>
    </row>
    <row r="68" spans="1:10" ht="14.25" x14ac:dyDescent="0.2">
      <c r="A68" s="157">
        <v>1</v>
      </c>
      <c r="B68" s="158">
        <v>4</v>
      </c>
      <c r="C68" t="s">
        <v>70</v>
      </c>
      <c r="D68" s="158" t="s">
        <v>36</v>
      </c>
      <c r="E68" s="159" t="s">
        <v>34</v>
      </c>
      <c r="F68" s="160" t="s">
        <v>32</v>
      </c>
      <c r="G68" s="160" t="s">
        <v>32</v>
      </c>
      <c r="H68" s="161">
        <v>29.15023283612657</v>
      </c>
      <c r="I68" s="158" t="s">
        <v>29</v>
      </c>
      <c r="J68" s="11"/>
    </row>
    <row r="69" spans="1:10" ht="14.25" x14ac:dyDescent="0.2">
      <c r="A69" s="157">
        <v>2</v>
      </c>
      <c r="B69" s="158">
        <v>1</v>
      </c>
      <c r="C69" t="s">
        <v>71</v>
      </c>
      <c r="D69" s="158" t="s">
        <v>36</v>
      </c>
      <c r="E69" s="159" t="s">
        <v>34</v>
      </c>
      <c r="F69" s="160" t="s">
        <v>32</v>
      </c>
      <c r="G69" s="160" t="s">
        <v>32</v>
      </c>
      <c r="H69" s="161">
        <v>4.5552167895721496</v>
      </c>
      <c r="I69" s="158" t="s">
        <v>29</v>
      </c>
      <c r="J69" s="11"/>
    </row>
    <row r="70" spans="1:10" ht="14.25" x14ac:dyDescent="0.2">
      <c r="A70" s="157">
        <v>2</v>
      </c>
      <c r="B70" s="158">
        <v>2</v>
      </c>
      <c r="C70" t="s">
        <v>71</v>
      </c>
      <c r="D70" s="158" t="s">
        <v>36</v>
      </c>
      <c r="E70" s="159" t="s">
        <v>34</v>
      </c>
      <c r="F70" s="160" t="s">
        <v>32</v>
      </c>
      <c r="G70" s="160" t="s">
        <v>32</v>
      </c>
      <c r="H70" s="161">
        <v>8.7086933953557306</v>
      </c>
      <c r="I70" s="158" t="s">
        <v>29</v>
      </c>
      <c r="J70" s="11"/>
    </row>
    <row r="71" spans="1:10" ht="14.25" x14ac:dyDescent="0.2">
      <c r="A71" s="157">
        <v>2</v>
      </c>
      <c r="B71" s="158">
        <v>3</v>
      </c>
      <c r="C71" t="s">
        <v>71</v>
      </c>
      <c r="D71" s="158" t="s">
        <v>36</v>
      </c>
      <c r="E71" s="159" t="s">
        <v>34</v>
      </c>
      <c r="F71" s="160" t="s">
        <v>32</v>
      </c>
      <c r="G71" s="160" t="s">
        <v>32</v>
      </c>
      <c r="H71" s="161">
        <v>26.316298150447224</v>
      </c>
      <c r="I71" s="158" t="s">
        <v>29</v>
      </c>
      <c r="J71" s="11"/>
    </row>
    <row r="72" spans="1:10" ht="14.25" x14ac:dyDescent="0.2">
      <c r="A72" s="157">
        <v>2</v>
      </c>
      <c r="B72" s="158">
        <v>4</v>
      </c>
      <c r="C72" t="s">
        <v>71</v>
      </c>
      <c r="D72" s="158" t="s">
        <v>36</v>
      </c>
      <c r="E72" s="159" t="s">
        <v>34</v>
      </c>
      <c r="F72" s="160" t="s">
        <v>32</v>
      </c>
      <c r="G72" s="160" t="s">
        <v>32</v>
      </c>
      <c r="H72" s="161">
        <v>46.229485709249246</v>
      </c>
      <c r="I72" s="158" t="s">
        <v>29</v>
      </c>
      <c r="J72" s="11"/>
    </row>
    <row r="73" spans="1:10" ht="14.25" x14ac:dyDescent="0.2">
      <c r="A73" s="157">
        <v>4</v>
      </c>
      <c r="B73" s="158">
        <v>1</v>
      </c>
      <c r="C73" t="s">
        <v>72</v>
      </c>
      <c r="D73" s="158" t="s">
        <v>36</v>
      </c>
      <c r="E73" s="162">
        <v>6.2887926693200749</v>
      </c>
      <c r="F73" s="163">
        <v>255946.00177391263</v>
      </c>
      <c r="G73" s="163">
        <v>13572.15552</v>
      </c>
      <c r="H73" s="161">
        <v>15.75</v>
      </c>
      <c r="I73" s="158" t="s">
        <v>56</v>
      </c>
      <c r="J73" s="11"/>
    </row>
    <row r="74" spans="1:10" ht="14.25" x14ac:dyDescent="0.2">
      <c r="A74" s="157">
        <v>4</v>
      </c>
      <c r="B74" s="158">
        <v>2</v>
      </c>
      <c r="C74" t="s">
        <v>72</v>
      </c>
      <c r="D74" s="158" t="s">
        <v>36</v>
      </c>
      <c r="E74" s="162">
        <v>7.4656519433847262</v>
      </c>
      <c r="F74" s="163">
        <v>263915.83914464351</v>
      </c>
      <c r="G74" s="163">
        <f>G73*1.03</f>
        <v>13979.320185600001</v>
      </c>
      <c r="H74" s="161">
        <v>19.800738007380073</v>
      </c>
      <c r="I74" s="158" t="s">
        <v>56</v>
      </c>
      <c r="J74" s="11"/>
    </row>
    <row r="75" spans="1:10" ht="14.25" x14ac:dyDescent="0.2">
      <c r="A75" s="157">
        <v>4</v>
      </c>
      <c r="B75" s="158">
        <v>3</v>
      </c>
      <c r="C75" t="s">
        <v>72</v>
      </c>
      <c r="D75" s="158" t="s">
        <v>36</v>
      </c>
      <c r="E75" s="162">
        <v>10.658308517276755</v>
      </c>
      <c r="F75" s="163">
        <v>362051.35830414627</v>
      </c>
      <c r="G75" s="163">
        <f>G74*1.37</f>
        <v>19151.668654272002</v>
      </c>
      <c r="H75" s="161">
        <v>28.125</v>
      </c>
      <c r="I75" s="158" t="s">
        <v>56</v>
      </c>
      <c r="J75" s="11"/>
    </row>
    <row r="76" spans="1:10" ht="14.25" x14ac:dyDescent="0.2">
      <c r="A76" s="157">
        <v>4</v>
      </c>
      <c r="B76" s="158">
        <v>4</v>
      </c>
      <c r="C76" t="s">
        <v>72</v>
      </c>
      <c r="D76" s="158" t="s">
        <v>36</v>
      </c>
      <c r="E76" s="162">
        <v>15.58713295407207</v>
      </c>
      <c r="F76" s="163">
        <v>561567.92153721245</v>
      </c>
      <c r="G76" s="163">
        <f>G75*1.55</f>
        <v>29685.086414121604</v>
      </c>
      <c r="H76" s="161">
        <v>38.60961678263579</v>
      </c>
      <c r="I76" s="158" t="s">
        <v>56</v>
      </c>
      <c r="J76" s="11"/>
    </row>
    <row r="77" spans="1:10" ht="14.25" x14ac:dyDescent="0.2">
      <c r="A77" s="157">
        <v>5</v>
      </c>
      <c r="B77" s="158">
        <v>1</v>
      </c>
      <c r="C77" t="s">
        <v>73</v>
      </c>
      <c r="D77" s="158" t="s">
        <v>36</v>
      </c>
      <c r="E77" s="159" t="s">
        <v>34</v>
      </c>
      <c r="F77" s="160" t="s">
        <v>32</v>
      </c>
      <c r="G77" s="160" t="s">
        <v>32</v>
      </c>
      <c r="H77" s="161">
        <v>14.73076923076923</v>
      </c>
      <c r="I77" s="158" t="s">
        <v>29</v>
      </c>
      <c r="J77" s="11"/>
    </row>
    <row r="78" spans="1:10" ht="14.25" x14ac:dyDescent="0.2">
      <c r="A78" s="157">
        <v>5</v>
      </c>
      <c r="B78" s="158">
        <v>2</v>
      </c>
      <c r="C78" t="s">
        <v>73</v>
      </c>
      <c r="D78" s="158" t="s">
        <v>36</v>
      </c>
      <c r="E78" s="159" t="s">
        <v>34</v>
      </c>
      <c r="F78" s="160" t="s">
        <v>32</v>
      </c>
      <c r="G78" s="160" t="s">
        <v>32</v>
      </c>
      <c r="H78" s="161">
        <v>18.443548387096776</v>
      </c>
      <c r="I78" s="158" t="s">
        <v>29</v>
      </c>
      <c r="J78" s="11"/>
    </row>
    <row r="79" spans="1:10" ht="14.25" x14ac:dyDescent="0.2">
      <c r="A79" s="157">
        <v>5</v>
      </c>
      <c r="B79" s="158">
        <v>3</v>
      </c>
      <c r="C79" t="s">
        <v>73</v>
      </c>
      <c r="D79" s="158" t="s">
        <v>36</v>
      </c>
      <c r="E79" s="159" t="s">
        <v>34</v>
      </c>
      <c r="F79" s="160" t="s">
        <v>32</v>
      </c>
      <c r="G79" s="160" t="s">
        <v>32</v>
      </c>
      <c r="H79" s="161">
        <v>23.665619107479571</v>
      </c>
      <c r="I79" s="158" t="s">
        <v>29</v>
      </c>
      <c r="J79" s="11"/>
    </row>
    <row r="80" spans="1:10" ht="14.25" x14ac:dyDescent="0.2">
      <c r="A80" s="157">
        <v>5</v>
      </c>
      <c r="B80" s="158">
        <v>4</v>
      </c>
      <c r="C80" t="s">
        <v>73</v>
      </c>
      <c r="D80" s="158" t="s">
        <v>36</v>
      </c>
      <c r="E80" s="159" t="s">
        <v>34</v>
      </c>
      <c r="F80" s="160" t="s">
        <v>32</v>
      </c>
      <c r="G80" s="160" t="s">
        <v>32</v>
      </c>
      <c r="H80" s="161">
        <v>31.259513117466319</v>
      </c>
      <c r="I80" s="158" t="s">
        <v>29</v>
      </c>
      <c r="J80" s="11"/>
    </row>
    <row r="81" spans="1:11" ht="14.25" x14ac:dyDescent="0.2">
      <c r="A81" s="157">
        <v>6</v>
      </c>
      <c r="B81" s="158">
        <v>1</v>
      </c>
      <c r="C81" t="s">
        <v>74</v>
      </c>
      <c r="D81" s="158" t="s">
        <v>36</v>
      </c>
      <c r="E81" s="159" t="s">
        <v>34</v>
      </c>
      <c r="F81" s="160" t="s">
        <v>32</v>
      </c>
      <c r="G81" s="160" t="s">
        <v>32</v>
      </c>
      <c r="H81" s="161">
        <v>7.2027027027027026</v>
      </c>
      <c r="I81" s="158" t="s">
        <v>29</v>
      </c>
      <c r="J81" s="11"/>
    </row>
    <row r="82" spans="1:11" s="26" customFormat="1" ht="14.25" x14ac:dyDescent="0.2">
      <c r="A82" s="157">
        <v>6</v>
      </c>
      <c r="B82" s="158">
        <v>2</v>
      </c>
      <c r="C82" t="s">
        <v>74</v>
      </c>
      <c r="D82" s="158" t="s">
        <v>36</v>
      </c>
      <c r="E82" s="159" t="s">
        <v>34</v>
      </c>
      <c r="F82" s="160" t="s">
        <v>32</v>
      </c>
      <c r="G82" s="160" t="s">
        <v>32</v>
      </c>
      <c r="H82" s="161">
        <v>7.2027027027027026</v>
      </c>
      <c r="I82" s="158" t="s">
        <v>29</v>
      </c>
      <c r="J82" s="68"/>
    </row>
    <row r="83" spans="1:11" s="26" customFormat="1" ht="14.25" x14ac:dyDescent="0.2">
      <c r="A83" s="157">
        <v>6</v>
      </c>
      <c r="B83" s="158">
        <v>3</v>
      </c>
      <c r="C83" t="s">
        <v>74</v>
      </c>
      <c r="D83" s="158" t="s">
        <v>36</v>
      </c>
      <c r="E83" s="159" t="s">
        <v>34</v>
      </c>
      <c r="F83" s="160" t="s">
        <v>32</v>
      </c>
      <c r="G83" s="160" t="s">
        <v>32</v>
      </c>
      <c r="H83" s="161">
        <v>9.1310344827586203</v>
      </c>
      <c r="I83" s="158" t="s">
        <v>29</v>
      </c>
      <c r="J83" s="68"/>
    </row>
    <row r="84" spans="1:11" s="26" customFormat="1" ht="14.25" x14ac:dyDescent="0.2">
      <c r="A84" s="157">
        <v>6</v>
      </c>
      <c r="B84" s="158">
        <v>4</v>
      </c>
      <c r="C84" t="s">
        <v>74</v>
      </c>
      <c r="D84" s="158" t="s">
        <v>36</v>
      </c>
      <c r="E84" s="159" t="s">
        <v>34</v>
      </c>
      <c r="F84" s="160" t="s">
        <v>32</v>
      </c>
      <c r="G84" s="160" t="s">
        <v>32</v>
      </c>
      <c r="H84" s="161">
        <v>23.454545454545453</v>
      </c>
      <c r="I84" s="158" t="s">
        <v>29</v>
      </c>
      <c r="J84" s="68"/>
    </row>
    <row r="85" spans="1:11" s="26" customFormat="1" ht="14.25" x14ac:dyDescent="0.2">
      <c r="A85" s="157">
        <v>7</v>
      </c>
      <c r="B85" s="158">
        <v>1</v>
      </c>
      <c r="C85" t="s">
        <v>75</v>
      </c>
      <c r="D85" s="158" t="s">
        <v>36</v>
      </c>
      <c r="E85" s="159" t="s">
        <v>34</v>
      </c>
      <c r="F85" s="160" t="s">
        <v>32</v>
      </c>
      <c r="G85" s="160" t="s">
        <v>32</v>
      </c>
      <c r="H85" s="161">
        <v>16.732673267326732</v>
      </c>
      <c r="I85" s="158" t="s">
        <v>29</v>
      </c>
      <c r="J85" s="68"/>
    </row>
    <row r="86" spans="1:11" s="26" customFormat="1" ht="14.25" x14ac:dyDescent="0.2">
      <c r="A86" s="157">
        <v>7</v>
      </c>
      <c r="B86" s="158">
        <v>2</v>
      </c>
      <c r="C86" t="s">
        <v>75</v>
      </c>
      <c r="D86" s="158" t="s">
        <v>36</v>
      </c>
      <c r="E86" s="159" t="s">
        <v>34</v>
      </c>
      <c r="F86" s="160" t="s">
        <v>32</v>
      </c>
      <c r="G86" s="160" t="s">
        <v>32</v>
      </c>
      <c r="H86" s="161">
        <v>23.568513119533527</v>
      </c>
      <c r="I86" s="158" t="s">
        <v>29</v>
      </c>
      <c r="J86" s="68"/>
    </row>
    <row r="87" spans="1:11" s="26" customFormat="1" ht="14.25" x14ac:dyDescent="0.2">
      <c r="A87" s="157">
        <v>7</v>
      </c>
      <c r="B87" s="158">
        <v>3</v>
      </c>
      <c r="C87" t="s">
        <v>75</v>
      </c>
      <c r="D87" s="158" t="s">
        <v>36</v>
      </c>
      <c r="E87" s="159" t="s">
        <v>34</v>
      </c>
      <c r="F87" s="160" t="s">
        <v>32</v>
      </c>
      <c r="G87" s="160" t="s">
        <v>32</v>
      </c>
      <c r="H87" s="161">
        <v>27.844517184942717</v>
      </c>
      <c r="I87" s="158" t="s">
        <v>29</v>
      </c>
      <c r="J87" s="68"/>
    </row>
    <row r="88" spans="1:11" s="26" customFormat="1" ht="14.25" x14ac:dyDescent="0.2">
      <c r="A88" s="157">
        <v>7</v>
      </c>
      <c r="B88" s="158">
        <v>4</v>
      </c>
      <c r="C88" t="s">
        <v>75</v>
      </c>
      <c r="D88" s="158" t="s">
        <v>36</v>
      </c>
      <c r="E88" s="159" t="s">
        <v>34</v>
      </c>
      <c r="F88" s="160" t="s">
        <v>32</v>
      </c>
      <c r="G88" s="160" t="s">
        <v>32</v>
      </c>
      <c r="H88" s="161">
        <v>47.74695534506089</v>
      </c>
      <c r="I88" s="158" t="s">
        <v>29</v>
      </c>
      <c r="J88" s="68"/>
    </row>
    <row r="89" spans="1:11" s="26" customFormat="1" ht="14.25" x14ac:dyDescent="0.2">
      <c r="A89" s="157">
        <v>8</v>
      </c>
      <c r="B89" s="158">
        <v>1</v>
      </c>
      <c r="C89" t="s">
        <v>76</v>
      </c>
      <c r="D89" s="158" t="s">
        <v>36</v>
      </c>
      <c r="E89" s="159" t="s">
        <v>34</v>
      </c>
      <c r="F89" s="160" t="s">
        <v>32</v>
      </c>
      <c r="G89" s="160" t="s">
        <v>32</v>
      </c>
      <c r="H89" s="161">
        <v>11.308219178082192</v>
      </c>
      <c r="I89" s="158" t="s">
        <v>29</v>
      </c>
      <c r="J89" s="68"/>
    </row>
    <row r="90" spans="1:11" s="26" customFormat="1" ht="14.25" x14ac:dyDescent="0.2">
      <c r="A90" s="157">
        <v>8</v>
      </c>
      <c r="B90" s="158">
        <v>2</v>
      </c>
      <c r="C90" t="s">
        <v>76</v>
      </c>
      <c r="D90" s="158" t="s">
        <v>36</v>
      </c>
      <c r="E90" s="159" t="s">
        <v>34</v>
      </c>
      <c r="F90" s="160" t="s">
        <v>32</v>
      </c>
      <c r="G90" s="160" t="s">
        <v>32</v>
      </c>
      <c r="H90" s="161">
        <v>16.086828550404711</v>
      </c>
      <c r="I90" s="158" t="s">
        <v>29</v>
      </c>
      <c r="J90" s="68"/>
      <c r="K90" s="69"/>
    </row>
    <row r="91" spans="1:11" s="26" customFormat="1" ht="14.25" x14ac:dyDescent="0.2">
      <c r="A91" s="157">
        <v>8</v>
      </c>
      <c r="B91" s="158">
        <v>3</v>
      </c>
      <c r="C91" t="s">
        <v>76</v>
      </c>
      <c r="D91" s="158" t="s">
        <v>36</v>
      </c>
      <c r="E91" s="159" t="s">
        <v>34</v>
      </c>
      <c r="F91" s="160" t="s">
        <v>32</v>
      </c>
      <c r="G91" s="160" t="s">
        <v>32</v>
      </c>
      <c r="H91" s="161">
        <v>18.663242009132421</v>
      </c>
      <c r="I91" s="158" t="s">
        <v>29</v>
      </c>
      <c r="J91" s="68"/>
    </row>
    <row r="92" spans="1:11" s="26" customFormat="1" ht="14.25" x14ac:dyDescent="0.2">
      <c r="A92" s="157">
        <v>8</v>
      </c>
      <c r="B92" s="158">
        <v>4</v>
      </c>
      <c r="C92" t="s">
        <v>76</v>
      </c>
      <c r="D92" s="158" t="s">
        <v>36</v>
      </c>
      <c r="E92" s="159" t="s">
        <v>34</v>
      </c>
      <c r="F92" s="160" t="s">
        <v>32</v>
      </c>
      <c r="G92" s="160" t="s">
        <v>32</v>
      </c>
      <c r="H92" s="161">
        <v>26.084444444444443</v>
      </c>
      <c r="I92" s="158" t="s">
        <v>29</v>
      </c>
      <c r="J92" s="68"/>
    </row>
    <row r="93" spans="1:11" s="26" customFormat="1" ht="14.25" x14ac:dyDescent="0.2">
      <c r="A93" s="157">
        <v>9</v>
      </c>
      <c r="B93" s="158">
        <v>1</v>
      </c>
      <c r="C93" t="s">
        <v>77</v>
      </c>
      <c r="D93" s="158" t="s">
        <v>36</v>
      </c>
      <c r="E93" s="159" t="s">
        <v>34</v>
      </c>
      <c r="F93" s="160" t="s">
        <v>32</v>
      </c>
      <c r="G93" s="160" t="s">
        <v>32</v>
      </c>
      <c r="H93" s="161">
        <v>5.1111111111111107</v>
      </c>
      <c r="I93" s="158" t="s">
        <v>29</v>
      </c>
      <c r="J93" s="68"/>
    </row>
    <row r="94" spans="1:11" s="26" customFormat="1" ht="14.25" x14ac:dyDescent="0.2">
      <c r="A94" s="157">
        <v>9</v>
      </c>
      <c r="B94" s="158">
        <v>2</v>
      </c>
      <c r="C94" t="s">
        <v>77</v>
      </c>
      <c r="D94" s="158" t="s">
        <v>36</v>
      </c>
      <c r="E94" s="159" t="s">
        <v>34</v>
      </c>
      <c r="F94" s="160" t="s">
        <v>32</v>
      </c>
      <c r="G94" s="160" t="s">
        <v>32</v>
      </c>
      <c r="H94" s="161">
        <v>5.1111111111111107</v>
      </c>
      <c r="I94" s="158" t="s">
        <v>29</v>
      </c>
      <c r="J94" s="68"/>
    </row>
    <row r="95" spans="1:11" s="26" customFormat="1" ht="14.25" x14ac:dyDescent="0.2">
      <c r="A95" s="157">
        <v>9</v>
      </c>
      <c r="B95" s="158">
        <v>3</v>
      </c>
      <c r="C95" t="s">
        <v>77</v>
      </c>
      <c r="D95" s="158" t="s">
        <v>36</v>
      </c>
      <c r="E95" s="159" t="s">
        <v>34</v>
      </c>
      <c r="F95" s="160" t="s">
        <v>32</v>
      </c>
      <c r="G95" s="160" t="s">
        <v>32</v>
      </c>
      <c r="H95" s="161">
        <v>9.9539473684210531</v>
      </c>
      <c r="I95" s="158" t="s">
        <v>29</v>
      </c>
      <c r="J95" s="70"/>
    </row>
    <row r="96" spans="1:11" s="26" customFormat="1" ht="14.25" x14ac:dyDescent="0.2">
      <c r="A96" s="157">
        <v>9</v>
      </c>
      <c r="B96" s="158">
        <v>4</v>
      </c>
      <c r="C96" t="s">
        <v>77</v>
      </c>
      <c r="D96" s="158" t="s">
        <v>36</v>
      </c>
      <c r="E96" s="159" t="s">
        <v>34</v>
      </c>
      <c r="F96" s="160" t="s">
        <v>32</v>
      </c>
      <c r="G96" s="160" t="s">
        <v>32</v>
      </c>
      <c r="H96" s="161">
        <v>23.410101946246524</v>
      </c>
      <c r="I96" s="158" t="s">
        <v>29</v>
      </c>
      <c r="J96" s="68"/>
    </row>
    <row r="97" spans="1:10" s="26" customFormat="1" ht="14.25" x14ac:dyDescent="0.2">
      <c r="A97" s="157">
        <v>20</v>
      </c>
      <c r="B97" s="158">
        <v>1</v>
      </c>
      <c r="C97" t="s">
        <v>78</v>
      </c>
      <c r="D97" s="158" t="s">
        <v>36</v>
      </c>
      <c r="E97" s="162">
        <v>2.1317028244902363</v>
      </c>
      <c r="F97" s="163">
        <v>73798.486260639169</v>
      </c>
      <c r="G97" s="163">
        <v>4246.9761600000002</v>
      </c>
      <c r="H97" s="161">
        <v>5.8691919191919188</v>
      </c>
      <c r="I97" s="158" t="s">
        <v>56</v>
      </c>
      <c r="J97" s="68"/>
    </row>
    <row r="98" spans="1:10" s="26" customFormat="1" ht="14.25" x14ac:dyDescent="0.2">
      <c r="A98" s="157">
        <v>20</v>
      </c>
      <c r="B98" s="158">
        <v>2</v>
      </c>
      <c r="C98" t="s">
        <v>78</v>
      </c>
      <c r="D98" s="158" t="s">
        <v>36</v>
      </c>
      <c r="E98" s="162">
        <v>2.6739170929124807</v>
      </c>
      <c r="F98" s="163">
        <v>88054.768869786654</v>
      </c>
      <c r="G98" s="163">
        <f>G97*1.19</f>
        <v>5053.9016303999997</v>
      </c>
      <c r="H98" s="161">
        <v>7.119143239625167</v>
      </c>
      <c r="I98" s="158" t="s">
        <v>56</v>
      </c>
      <c r="J98" s="68"/>
    </row>
    <row r="99" spans="1:10" s="26" customFormat="1" ht="14.25" x14ac:dyDescent="0.2">
      <c r="A99" s="157">
        <v>20</v>
      </c>
      <c r="B99" s="158">
        <v>3</v>
      </c>
      <c r="C99" t="s">
        <v>78</v>
      </c>
      <c r="D99" s="158" t="s">
        <v>36</v>
      </c>
      <c r="E99" s="162">
        <v>3.4579106709873182</v>
      </c>
      <c r="F99" s="163">
        <v>119909.74988557152</v>
      </c>
      <c r="G99" s="163">
        <f>G98*1.36</f>
        <v>6873.3062173440003</v>
      </c>
      <c r="H99" s="161">
        <v>9.6923566878980889</v>
      </c>
      <c r="I99" s="158" t="s">
        <v>56</v>
      </c>
      <c r="J99" s="68"/>
    </row>
    <row r="100" spans="1:10" s="26" customFormat="1" ht="14.25" x14ac:dyDescent="0.2">
      <c r="A100" s="157">
        <v>20</v>
      </c>
      <c r="B100" s="158">
        <v>4</v>
      </c>
      <c r="C100" t="s">
        <v>78</v>
      </c>
      <c r="D100" s="158" t="s">
        <v>36</v>
      </c>
      <c r="E100" s="162">
        <v>5.7197485495414044</v>
      </c>
      <c r="F100" s="163">
        <v>200323.61997511971</v>
      </c>
      <c r="G100" s="163">
        <f>G99*1.67</f>
        <v>11478.42138296448</v>
      </c>
      <c r="H100" s="161">
        <v>14.234329797492768</v>
      </c>
      <c r="I100" s="158" t="s">
        <v>56</v>
      </c>
      <c r="J100" s="68"/>
    </row>
    <row r="101" spans="1:10" s="26" customFormat="1" ht="14.25" x14ac:dyDescent="0.2">
      <c r="A101" s="157">
        <v>21</v>
      </c>
      <c r="B101" s="158">
        <v>1</v>
      </c>
      <c r="C101" t="s">
        <v>79</v>
      </c>
      <c r="D101" s="158" t="s">
        <v>36</v>
      </c>
      <c r="E101" s="162">
        <v>1.9260411644763127</v>
      </c>
      <c r="F101" s="163">
        <v>60614.376904064047</v>
      </c>
      <c r="G101" s="163">
        <v>2064.1420800000001</v>
      </c>
      <c r="H101" s="161">
        <v>3.6346481755143798</v>
      </c>
      <c r="I101" s="158" t="s">
        <v>56</v>
      </c>
      <c r="J101" s="68"/>
    </row>
    <row r="102" spans="1:10" s="26" customFormat="1" ht="14.25" x14ac:dyDescent="0.2">
      <c r="A102" s="157">
        <v>21</v>
      </c>
      <c r="B102" s="158">
        <v>2</v>
      </c>
      <c r="C102" t="s">
        <v>79</v>
      </c>
      <c r="D102" s="158" t="s">
        <v>36</v>
      </c>
      <c r="E102" s="162">
        <v>2.5195147558991762</v>
      </c>
      <c r="F102" s="163">
        <v>81238.117504926748</v>
      </c>
      <c r="G102" s="163">
        <f>G101*1.34</f>
        <v>2765.9503872000005</v>
      </c>
      <c r="H102" s="161">
        <v>4.9870516638611937</v>
      </c>
      <c r="I102" s="158" t="s">
        <v>56</v>
      </c>
      <c r="J102" s="68"/>
    </row>
    <row r="103" spans="1:10" s="26" customFormat="1" ht="14.25" x14ac:dyDescent="0.2">
      <c r="A103" s="157">
        <v>21</v>
      </c>
      <c r="B103" s="158">
        <v>3</v>
      </c>
      <c r="C103" t="s">
        <v>79</v>
      </c>
      <c r="D103" s="158" t="s">
        <v>36</v>
      </c>
      <c r="E103" s="162">
        <v>3.9078755019782991</v>
      </c>
      <c r="F103" s="163">
        <v>136499.27849621431</v>
      </c>
      <c r="G103" s="163">
        <f>G102*1.68</f>
        <v>4646.7966504960004</v>
      </c>
      <c r="H103" s="161">
        <v>9.8835477318889637</v>
      </c>
      <c r="I103" s="158" t="s">
        <v>56</v>
      </c>
      <c r="J103" s="68"/>
    </row>
    <row r="104" spans="1:10" s="26" customFormat="1" ht="14.25" x14ac:dyDescent="0.2">
      <c r="A104" s="157">
        <v>21</v>
      </c>
      <c r="B104" s="158">
        <v>4</v>
      </c>
      <c r="C104" t="s">
        <v>79</v>
      </c>
      <c r="D104" s="158" t="s">
        <v>36</v>
      </c>
      <c r="E104" s="162">
        <v>6.3947580956047352</v>
      </c>
      <c r="F104" s="163">
        <v>241435.08321371468</v>
      </c>
      <c r="G104" s="163">
        <f>G103*1.76</f>
        <v>8178.362104872961</v>
      </c>
      <c r="H104" s="161">
        <v>15.580022383883604</v>
      </c>
      <c r="I104" s="158" t="s">
        <v>56</v>
      </c>
      <c r="J104" s="68"/>
    </row>
    <row r="105" spans="1:10" s="26" customFormat="1" ht="14.25" x14ac:dyDescent="0.2">
      <c r="A105" s="157">
        <v>22</v>
      </c>
      <c r="B105" s="158">
        <v>1</v>
      </c>
      <c r="C105" t="s">
        <v>80</v>
      </c>
      <c r="D105" s="158" t="s">
        <v>36</v>
      </c>
      <c r="E105" s="159" t="s">
        <v>34</v>
      </c>
      <c r="F105" s="160" t="s">
        <v>32</v>
      </c>
      <c r="G105" s="160" t="s">
        <v>32</v>
      </c>
      <c r="H105" s="161">
        <v>2.3384109916367981</v>
      </c>
      <c r="I105" s="158" t="s">
        <v>29</v>
      </c>
      <c r="J105" s="68"/>
    </row>
    <row r="106" spans="1:10" s="26" customFormat="1" ht="14.25" x14ac:dyDescent="0.2">
      <c r="A106" s="157">
        <v>22</v>
      </c>
      <c r="B106" s="158">
        <v>2</v>
      </c>
      <c r="C106" t="s">
        <v>80</v>
      </c>
      <c r="D106" s="158" t="s">
        <v>36</v>
      </c>
      <c r="E106" s="159" t="s">
        <v>34</v>
      </c>
      <c r="F106" s="160" t="s">
        <v>32</v>
      </c>
      <c r="G106" s="160" t="s">
        <v>32</v>
      </c>
      <c r="H106" s="161">
        <v>4.0258584145824505</v>
      </c>
      <c r="I106" s="158" t="s">
        <v>29</v>
      </c>
      <c r="J106" s="68"/>
    </row>
    <row r="107" spans="1:10" s="26" customFormat="1" ht="14.25" x14ac:dyDescent="0.2">
      <c r="A107" s="157">
        <v>22</v>
      </c>
      <c r="B107" s="158">
        <v>3</v>
      </c>
      <c r="C107" t="s">
        <v>80</v>
      </c>
      <c r="D107" s="158" t="s">
        <v>36</v>
      </c>
      <c r="E107" s="159" t="s">
        <v>34</v>
      </c>
      <c r="F107" s="160" t="s">
        <v>32</v>
      </c>
      <c r="G107" s="160" t="s">
        <v>32</v>
      </c>
      <c r="H107" s="161">
        <v>7.9144811858608897</v>
      </c>
      <c r="I107" s="158" t="s">
        <v>29</v>
      </c>
      <c r="J107" s="68"/>
    </row>
    <row r="108" spans="1:10" s="26" customFormat="1" ht="14.25" x14ac:dyDescent="0.2">
      <c r="A108" s="157">
        <v>22</v>
      </c>
      <c r="B108" s="158">
        <v>4</v>
      </c>
      <c r="C108" t="s">
        <v>80</v>
      </c>
      <c r="D108" s="158" t="s">
        <v>36</v>
      </c>
      <c r="E108" s="159" t="s">
        <v>34</v>
      </c>
      <c r="F108" s="160" t="s">
        <v>32</v>
      </c>
      <c r="G108" s="160" t="s">
        <v>32</v>
      </c>
      <c r="H108" s="161">
        <v>18.302452316076295</v>
      </c>
      <c r="I108" s="158" t="s">
        <v>29</v>
      </c>
      <c r="J108" s="68"/>
    </row>
    <row r="109" spans="1:10" s="26" customFormat="1" ht="14.25" x14ac:dyDescent="0.2">
      <c r="A109" s="157">
        <v>23</v>
      </c>
      <c r="B109" s="158">
        <v>1</v>
      </c>
      <c r="C109" t="s">
        <v>66</v>
      </c>
      <c r="D109" s="158" t="s">
        <v>36</v>
      </c>
      <c r="E109" s="162">
        <v>1.5047851963417673</v>
      </c>
      <c r="F109" s="163">
        <v>51789.065524624755</v>
      </c>
      <c r="G109" s="163">
        <v>1686.4545599999999</v>
      </c>
      <c r="H109" s="161">
        <v>2.6982216142270863</v>
      </c>
      <c r="I109" s="158" t="s">
        <v>56</v>
      </c>
      <c r="J109" s="68"/>
    </row>
    <row r="110" spans="1:10" s="26" customFormat="1" ht="14.25" x14ac:dyDescent="0.2">
      <c r="A110" s="157">
        <v>23</v>
      </c>
      <c r="B110" s="158">
        <v>2</v>
      </c>
      <c r="C110" t="s">
        <v>66</v>
      </c>
      <c r="D110" s="158" t="s">
        <v>36</v>
      </c>
      <c r="E110" s="162">
        <v>2.0644539049591604</v>
      </c>
      <c r="F110" s="163">
        <v>71440.358794479587</v>
      </c>
      <c r="G110" s="163">
        <f>G109*1.37</f>
        <v>2310.4427472000002</v>
      </c>
      <c r="H110" s="161">
        <v>5.5712725286728562</v>
      </c>
      <c r="I110" s="158" t="s">
        <v>56</v>
      </c>
      <c r="J110" s="68"/>
    </row>
    <row r="111" spans="1:10" s="26" customFormat="1" ht="14.25" x14ac:dyDescent="0.2">
      <c r="A111" s="157">
        <v>23</v>
      </c>
      <c r="B111" s="158">
        <v>3</v>
      </c>
      <c r="C111" t="s">
        <v>66</v>
      </c>
      <c r="D111" s="158" t="s">
        <v>36</v>
      </c>
      <c r="E111" s="162">
        <v>3.6750002902479406</v>
      </c>
      <c r="F111" s="163">
        <v>129313.83336561995</v>
      </c>
      <c r="G111" s="163">
        <f>G110*1.82</f>
        <v>4205.0057999040009</v>
      </c>
      <c r="H111" s="161">
        <v>10.302646085997795</v>
      </c>
      <c r="I111" s="158" t="s">
        <v>56</v>
      </c>
      <c r="J111" s="68"/>
    </row>
    <row r="112" spans="1:10" s="26" customFormat="1" ht="14.25" x14ac:dyDescent="0.2">
      <c r="A112" s="157">
        <v>23</v>
      </c>
      <c r="B112" s="158">
        <v>4</v>
      </c>
      <c r="C112" t="s">
        <v>66</v>
      </c>
      <c r="D112" s="158" t="s">
        <v>36</v>
      </c>
      <c r="E112" s="162">
        <v>5.7881098979523973</v>
      </c>
      <c r="F112" s="163">
        <v>184305.71401237612</v>
      </c>
      <c r="G112" s="163">
        <f>G111*1.42</f>
        <v>5971.1082358636813</v>
      </c>
      <c r="H112" s="161">
        <v>17.559139784946236</v>
      </c>
      <c r="I112" s="158" t="s">
        <v>56</v>
      </c>
      <c r="J112" s="68"/>
    </row>
    <row r="113" spans="1:10" s="26" customFormat="1" ht="14.25" x14ac:dyDescent="0.2">
      <c r="A113" s="157">
        <v>24</v>
      </c>
      <c r="B113" s="158">
        <v>1</v>
      </c>
      <c r="C113" t="s">
        <v>81</v>
      </c>
      <c r="D113" s="158" t="s">
        <v>36</v>
      </c>
      <c r="E113" s="159" t="s">
        <v>34</v>
      </c>
      <c r="F113" s="160" t="s">
        <v>32</v>
      </c>
      <c r="G113" s="160" t="s">
        <v>32</v>
      </c>
      <c r="H113" s="161">
        <v>1.3658918323575444</v>
      </c>
      <c r="I113" s="158" t="s">
        <v>29</v>
      </c>
      <c r="J113" s="68"/>
    </row>
    <row r="114" spans="1:10" s="26" customFormat="1" ht="14.25" x14ac:dyDescent="0.2">
      <c r="A114" s="157">
        <v>24</v>
      </c>
      <c r="B114" s="158">
        <v>2</v>
      </c>
      <c r="C114" t="s">
        <v>81</v>
      </c>
      <c r="D114" s="158" t="s">
        <v>36</v>
      </c>
      <c r="E114" s="159" t="s">
        <v>34</v>
      </c>
      <c r="F114" s="160" t="s">
        <v>32</v>
      </c>
      <c r="G114" s="160" t="s">
        <v>32</v>
      </c>
      <c r="H114" s="161">
        <v>2.4253532391362302</v>
      </c>
      <c r="I114" s="158" t="s">
        <v>29</v>
      </c>
      <c r="J114" s="68"/>
    </row>
    <row r="115" spans="1:10" s="26" customFormat="1" ht="14.25" x14ac:dyDescent="0.2">
      <c r="A115" s="157">
        <v>24</v>
      </c>
      <c r="B115" s="158">
        <v>3</v>
      </c>
      <c r="C115" t="s">
        <v>81</v>
      </c>
      <c r="D115" s="158" t="s">
        <v>36</v>
      </c>
      <c r="E115" s="159" t="s">
        <v>34</v>
      </c>
      <c r="F115" s="160" t="s">
        <v>32</v>
      </c>
      <c r="G115" s="160" t="s">
        <v>32</v>
      </c>
      <c r="H115" s="161">
        <v>6.6133643617021276</v>
      </c>
      <c r="I115" s="158" t="s">
        <v>29</v>
      </c>
      <c r="J115" s="68"/>
    </row>
    <row r="116" spans="1:10" s="26" customFormat="1" ht="14.25" x14ac:dyDescent="0.2">
      <c r="A116" s="157">
        <v>24</v>
      </c>
      <c r="B116" s="158">
        <v>4</v>
      </c>
      <c r="C116" t="s">
        <v>81</v>
      </c>
      <c r="D116" s="158" t="s">
        <v>36</v>
      </c>
      <c r="E116" s="159" t="s">
        <v>34</v>
      </c>
      <c r="F116" s="160" t="s">
        <v>32</v>
      </c>
      <c r="G116" s="160" t="s">
        <v>32</v>
      </c>
      <c r="H116" s="161">
        <v>11.961467889908256</v>
      </c>
      <c r="I116" s="158" t="s">
        <v>29</v>
      </c>
      <c r="J116" s="68"/>
    </row>
    <row r="117" spans="1:10" s="26" customFormat="1" ht="14.25" x14ac:dyDescent="0.2">
      <c r="A117" s="157">
        <v>26</v>
      </c>
      <c r="B117" s="158">
        <v>1</v>
      </c>
      <c r="C117" t="s">
        <v>82</v>
      </c>
      <c r="D117" s="158" t="s">
        <v>36</v>
      </c>
      <c r="E117" s="162">
        <v>1.2808253872556914</v>
      </c>
      <c r="F117" s="163">
        <v>48578.242228738556</v>
      </c>
      <c r="G117" s="163">
        <v>1452.4171200000001</v>
      </c>
      <c r="H117" s="161">
        <v>2.3504454815443361</v>
      </c>
      <c r="I117" s="158" t="s">
        <v>56</v>
      </c>
      <c r="J117" s="68"/>
    </row>
    <row r="118" spans="1:10" s="26" customFormat="1" ht="14.25" x14ac:dyDescent="0.2">
      <c r="A118" s="157">
        <v>26</v>
      </c>
      <c r="B118" s="158">
        <v>2</v>
      </c>
      <c r="C118" t="s">
        <v>82</v>
      </c>
      <c r="D118" s="158" t="s">
        <v>36</v>
      </c>
      <c r="E118" s="162">
        <v>1.6153970100627324</v>
      </c>
      <c r="F118" s="163">
        <v>61814.668728253695</v>
      </c>
      <c r="G118" s="163">
        <f>G117*1.2</f>
        <v>1742.9005440000001</v>
      </c>
      <c r="H118" s="161">
        <v>4.3662533215234722</v>
      </c>
      <c r="I118" s="158" t="s">
        <v>56</v>
      </c>
      <c r="J118" s="68"/>
    </row>
    <row r="119" spans="1:10" s="26" customFormat="1" ht="14.25" x14ac:dyDescent="0.2">
      <c r="A119" s="157">
        <v>26</v>
      </c>
      <c r="B119" s="158">
        <v>3</v>
      </c>
      <c r="C119" t="s">
        <v>82</v>
      </c>
      <c r="D119" s="158" t="s">
        <v>36</v>
      </c>
      <c r="E119" s="162">
        <v>2.4260406577695193</v>
      </c>
      <c r="F119" s="163">
        <v>90091.322546489697</v>
      </c>
      <c r="G119" s="163">
        <f>G118*1.4</f>
        <v>2440.0607615999998</v>
      </c>
      <c r="H119" s="161">
        <v>8.2394666666666669</v>
      </c>
      <c r="I119" s="158" t="s">
        <v>56</v>
      </c>
      <c r="J119" s="68"/>
    </row>
    <row r="120" spans="1:10" s="26" customFormat="1" ht="14.25" x14ac:dyDescent="0.2">
      <c r="A120" s="157">
        <v>26</v>
      </c>
      <c r="B120" s="158">
        <v>4</v>
      </c>
      <c r="C120" t="s">
        <v>82</v>
      </c>
      <c r="D120" s="158" t="s">
        <v>36</v>
      </c>
      <c r="E120" s="162">
        <v>4.8851799677378782</v>
      </c>
      <c r="F120" s="163">
        <v>209929.54547724241</v>
      </c>
      <c r="G120" s="163">
        <f>G119*2.3</f>
        <v>5612.1397516799989</v>
      </c>
      <c r="H120" s="161">
        <v>16.667976424361495</v>
      </c>
      <c r="I120" s="158" t="s">
        <v>56</v>
      </c>
      <c r="J120" s="68"/>
    </row>
    <row r="121" spans="1:10" s="26" customFormat="1" ht="14.25" x14ac:dyDescent="0.2">
      <c r="A121" s="157">
        <v>27</v>
      </c>
      <c r="B121" s="158">
        <v>1</v>
      </c>
      <c r="C121" t="s">
        <v>83</v>
      </c>
      <c r="D121" s="158" t="s">
        <v>36</v>
      </c>
      <c r="E121" s="162">
        <v>1.605968095639273</v>
      </c>
      <c r="F121" s="163">
        <v>54597.506477617731</v>
      </c>
      <c r="G121" s="163">
        <v>3505.36</v>
      </c>
      <c r="H121" s="161">
        <v>2.6531722054380666</v>
      </c>
      <c r="I121" s="158" t="s">
        <v>56</v>
      </c>
      <c r="J121" s="68"/>
    </row>
    <row r="122" spans="1:10" s="26" customFormat="1" ht="14.25" x14ac:dyDescent="0.2">
      <c r="A122" s="157">
        <v>27</v>
      </c>
      <c r="B122" s="158">
        <v>2</v>
      </c>
      <c r="C122" t="s">
        <v>83</v>
      </c>
      <c r="D122" s="158" t="s">
        <v>36</v>
      </c>
      <c r="E122" s="162">
        <v>1.9864851085389086</v>
      </c>
      <c r="F122" s="163">
        <v>69938.026554666838</v>
      </c>
      <c r="G122" s="163">
        <f>G121*1.2</f>
        <v>4206.4319999999998</v>
      </c>
      <c r="H122" s="161">
        <v>4.2404473438956201</v>
      </c>
      <c r="I122" s="158" t="s">
        <v>56</v>
      </c>
      <c r="J122" s="68"/>
    </row>
    <row r="123" spans="1:10" s="26" customFormat="1" ht="14.25" x14ac:dyDescent="0.2">
      <c r="A123" s="157">
        <v>27</v>
      </c>
      <c r="B123" s="158">
        <v>3</v>
      </c>
      <c r="C123" t="s">
        <v>83</v>
      </c>
      <c r="D123" s="158" t="s">
        <v>36</v>
      </c>
      <c r="E123" s="162">
        <v>3.1136966358576346</v>
      </c>
      <c r="F123" s="163">
        <v>119971.04048971779</v>
      </c>
      <c r="G123" s="163">
        <f>G122*1.7</f>
        <v>7150.9343999999992</v>
      </c>
      <c r="H123" s="161">
        <v>8.0401785714285712</v>
      </c>
      <c r="I123" s="158" t="s">
        <v>56</v>
      </c>
      <c r="J123" s="68"/>
    </row>
    <row r="124" spans="1:10" s="26" customFormat="1" ht="14.25" x14ac:dyDescent="0.2">
      <c r="A124" s="157">
        <v>27</v>
      </c>
      <c r="B124" s="158">
        <v>4</v>
      </c>
      <c r="C124" t="s">
        <v>83</v>
      </c>
      <c r="D124" s="158" t="s">
        <v>36</v>
      </c>
      <c r="E124" s="162">
        <v>5.8462277331718715</v>
      </c>
      <c r="F124" s="163">
        <v>219905.3698306421</v>
      </c>
      <c r="G124" s="163">
        <f>G123*1.8</f>
        <v>12871.681919999999</v>
      </c>
      <c r="H124" s="161">
        <v>16.487972508591064</v>
      </c>
      <c r="I124" s="158" t="s">
        <v>56</v>
      </c>
      <c r="J124" s="68"/>
    </row>
    <row r="125" spans="1:10" s="26" customFormat="1" ht="14.25" x14ac:dyDescent="0.2">
      <c r="A125" s="157">
        <v>29</v>
      </c>
      <c r="B125" s="158">
        <v>1</v>
      </c>
      <c r="C125" t="s">
        <v>84</v>
      </c>
      <c r="D125" s="158" t="s">
        <v>36</v>
      </c>
      <c r="E125" s="162">
        <v>1.8867265928134738</v>
      </c>
      <c r="F125" s="163">
        <v>63234.047981519288</v>
      </c>
      <c r="G125" s="163">
        <v>1550.32</v>
      </c>
      <c r="H125" s="161">
        <v>2.4869606448553818</v>
      </c>
      <c r="I125" s="158" t="s">
        <v>56</v>
      </c>
      <c r="J125" s="68"/>
    </row>
    <row r="126" spans="1:10" s="26" customFormat="1" ht="14.25" x14ac:dyDescent="0.2">
      <c r="A126" s="157">
        <v>29</v>
      </c>
      <c r="B126" s="158">
        <v>2</v>
      </c>
      <c r="C126" t="s">
        <v>84</v>
      </c>
      <c r="D126" s="158" t="s">
        <v>36</v>
      </c>
      <c r="E126" s="162">
        <v>1.8867265928134738</v>
      </c>
      <c r="F126" s="163">
        <v>69396.369749702833</v>
      </c>
      <c r="G126" s="163">
        <f>G125*1.3</f>
        <v>2015.4159999999999</v>
      </c>
      <c r="H126" s="161">
        <v>4.9702489374620527</v>
      </c>
      <c r="I126" s="158" t="s">
        <v>56</v>
      </c>
      <c r="J126" s="68"/>
    </row>
    <row r="127" spans="1:10" s="26" customFormat="1" ht="14.25" x14ac:dyDescent="0.2">
      <c r="A127" s="157">
        <v>29</v>
      </c>
      <c r="B127" s="158">
        <v>3</v>
      </c>
      <c r="C127" t="s">
        <v>84</v>
      </c>
      <c r="D127" s="158" t="s">
        <v>36</v>
      </c>
      <c r="E127" s="162">
        <v>2.5568859855806139</v>
      </c>
      <c r="F127" s="163">
        <v>91370.886962956938</v>
      </c>
      <c r="G127" s="163">
        <f>G126*1.2</f>
        <v>2418.4991999999997</v>
      </c>
      <c r="H127" s="161">
        <v>7.7192307692307693</v>
      </c>
      <c r="I127" s="158" t="s">
        <v>56</v>
      </c>
      <c r="J127" s="68"/>
    </row>
    <row r="128" spans="1:10" s="26" customFormat="1" ht="14.25" x14ac:dyDescent="0.2">
      <c r="A128" s="157">
        <v>29</v>
      </c>
      <c r="B128" s="158">
        <v>4</v>
      </c>
      <c r="C128" t="s">
        <v>84</v>
      </c>
      <c r="D128" s="158" t="s">
        <v>36</v>
      </c>
      <c r="E128" s="162">
        <v>4.5920519824997212</v>
      </c>
      <c r="F128" s="163">
        <v>164998.92011345271</v>
      </c>
      <c r="G128" s="163">
        <f>G127*1.5</f>
        <v>3627.7487999999994</v>
      </c>
      <c r="H128" s="161">
        <v>13.159268929503916</v>
      </c>
      <c r="I128" s="158" t="s">
        <v>56</v>
      </c>
      <c r="J128" s="68"/>
    </row>
    <row r="129" spans="1:10" s="26" customFormat="1" ht="14.25" x14ac:dyDescent="0.2">
      <c r="A129" s="157">
        <v>30</v>
      </c>
      <c r="B129" s="158">
        <v>1</v>
      </c>
      <c r="C129" t="s">
        <v>85</v>
      </c>
      <c r="D129" s="158" t="s">
        <v>36</v>
      </c>
      <c r="E129" s="159" t="s">
        <v>34</v>
      </c>
      <c r="F129" s="160" t="s">
        <v>32</v>
      </c>
      <c r="G129" s="160" t="s">
        <v>32</v>
      </c>
      <c r="H129" s="161">
        <v>1.6257128045619491</v>
      </c>
      <c r="I129" s="158" t="s">
        <v>29</v>
      </c>
      <c r="J129" s="68"/>
    </row>
    <row r="130" spans="1:10" s="26" customFormat="1" ht="14.25" x14ac:dyDescent="0.2">
      <c r="A130" s="157">
        <v>30</v>
      </c>
      <c r="B130" s="158">
        <v>2</v>
      </c>
      <c r="C130" t="s">
        <v>85</v>
      </c>
      <c r="D130" s="158" t="s">
        <v>36</v>
      </c>
      <c r="E130" s="159" t="s">
        <v>34</v>
      </c>
      <c r="F130" s="160" t="s">
        <v>32</v>
      </c>
      <c r="G130" s="160" t="s">
        <v>32</v>
      </c>
      <c r="H130" s="161">
        <v>4.2196499153020888</v>
      </c>
      <c r="I130" s="158" t="s">
        <v>29</v>
      </c>
      <c r="J130" s="68"/>
    </row>
    <row r="131" spans="1:10" s="26" customFormat="1" ht="14.25" x14ac:dyDescent="0.2">
      <c r="A131" s="157">
        <v>30</v>
      </c>
      <c r="B131" s="158">
        <v>3</v>
      </c>
      <c r="C131" t="s">
        <v>85</v>
      </c>
      <c r="D131" s="158" t="s">
        <v>36</v>
      </c>
      <c r="E131" s="159" t="s">
        <v>34</v>
      </c>
      <c r="F131" s="160" t="s">
        <v>32</v>
      </c>
      <c r="G131" s="160" t="s">
        <v>32</v>
      </c>
      <c r="H131" s="161">
        <v>7.2506273525721454</v>
      </c>
      <c r="I131" s="158" t="s">
        <v>29</v>
      </c>
      <c r="J131" s="68"/>
    </row>
    <row r="132" spans="1:10" s="26" customFormat="1" ht="14.25" x14ac:dyDescent="0.2">
      <c r="A132" s="157">
        <v>30</v>
      </c>
      <c r="B132" s="158">
        <v>4</v>
      </c>
      <c r="C132" t="s">
        <v>85</v>
      </c>
      <c r="D132" s="158" t="s">
        <v>36</v>
      </c>
      <c r="E132" s="159" t="s">
        <v>34</v>
      </c>
      <c r="F132" s="160" t="s">
        <v>32</v>
      </c>
      <c r="G132" s="160" t="s">
        <v>32</v>
      </c>
      <c r="H132" s="161">
        <v>10.782558139534883</v>
      </c>
      <c r="I132" s="158" t="s">
        <v>29</v>
      </c>
      <c r="J132" s="68"/>
    </row>
    <row r="133" spans="1:10" s="26" customFormat="1" ht="14.25" x14ac:dyDescent="0.2">
      <c r="A133" s="157">
        <v>40</v>
      </c>
      <c r="B133" s="158">
        <v>1</v>
      </c>
      <c r="C133" t="s">
        <v>86</v>
      </c>
      <c r="D133" s="158" t="s">
        <v>35</v>
      </c>
      <c r="E133" s="162">
        <v>0.97916434497527427</v>
      </c>
      <c r="F133" s="163">
        <v>38967.349128323542</v>
      </c>
      <c r="G133" s="163">
        <v>1395.97</v>
      </c>
      <c r="H133" s="161">
        <v>5.6894409937888195</v>
      </c>
      <c r="I133" s="158" t="s">
        <v>56</v>
      </c>
      <c r="J133" s="68"/>
    </row>
    <row r="134" spans="1:10" s="26" customFormat="1" ht="14.25" x14ac:dyDescent="0.2">
      <c r="A134" s="157">
        <v>40</v>
      </c>
      <c r="B134" s="158">
        <v>2</v>
      </c>
      <c r="C134" t="s">
        <v>86</v>
      </c>
      <c r="D134" s="158" t="s">
        <v>35</v>
      </c>
      <c r="E134" s="162">
        <v>1.3260113432218781</v>
      </c>
      <c r="F134" s="163">
        <v>56387.148713646508</v>
      </c>
      <c r="G134" s="163">
        <f>G133*1.4</f>
        <v>1954.3579999999999</v>
      </c>
      <c r="H134" s="161">
        <v>9.2455516014234878</v>
      </c>
      <c r="I134" s="158" t="s">
        <v>56</v>
      </c>
      <c r="J134" s="68"/>
    </row>
    <row r="135" spans="1:10" s="26" customFormat="1" ht="14.25" x14ac:dyDescent="0.2">
      <c r="A135" s="157">
        <v>40</v>
      </c>
      <c r="B135" s="158">
        <v>3</v>
      </c>
      <c r="C135" t="s">
        <v>86</v>
      </c>
      <c r="D135" s="158" t="s">
        <v>35</v>
      </c>
      <c r="E135" s="162">
        <v>1.9915273505736832</v>
      </c>
      <c r="F135" s="163">
        <v>81107.687108386875</v>
      </c>
      <c r="G135" s="163">
        <f>G134*1.4</f>
        <v>2736.1011999999996</v>
      </c>
      <c r="H135" s="161">
        <v>13.907182320441988</v>
      </c>
      <c r="I135" s="158" t="s">
        <v>56</v>
      </c>
      <c r="J135" s="68"/>
    </row>
    <row r="136" spans="1:10" s="26" customFormat="1" ht="14.25" x14ac:dyDescent="0.2">
      <c r="A136" s="157">
        <v>40</v>
      </c>
      <c r="B136" s="158">
        <v>4</v>
      </c>
      <c r="C136" t="s">
        <v>86</v>
      </c>
      <c r="D136" s="158" t="s">
        <v>35</v>
      </c>
      <c r="E136" s="162">
        <v>3.3307619547319729</v>
      </c>
      <c r="F136" s="163">
        <v>158230.37930597487</v>
      </c>
      <c r="G136" s="163">
        <f>G135*1.9</f>
        <v>5198.5922799999989</v>
      </c>
      <c r="H136" s="161">
        <v>16.805907172995781</v>
      </c>
      <c r="I136" s="158" t="s">
        <v>56</v>
      </c>
      <c r="J136" s="68"/>
    </row>
    <row r="137" spans="1:10" s="26" customFormat="1" ht="14.25" x14ac:dyDescent="0.2">
      <c r="A137" s="157">
        <v>41</v>
      </c>
      <c r="B137" s="158">
        <v>1</v>
      </c>
      <c r="C137" t="s">
        <v>87</v>
      </c>
      <c r="D137" s="158" t="s">
        <v>35</v>
      </c>
      <c r="E137" s="159" t="s">
        <v>34</v>
      </c>
      <c r="F137" s="160" t="s">
        <v>32</v>
      </c>
      <c r="G137" s="160" t="s">
        <v>32</v>
      </c>
      <c r="H137" s="161">
        <v>3</v>
      </c>
      <c r="I137" s="158" t="s">
        <v>29</v>
      </c>
      <c r="J137" s="68"/>
    </row>
    <row r="138" spans="1:10" s="26" customFormat="1" ht="14.25" x14ac:dyDescent="0.2">
      <c r="A138" s="157">
        <v>41</v>
      </c>
      <c r="B138" s="158">
        <v>2</v>
      </c>
      <c r="C138" t="s">
        <v>87</v>
      </c>
      <c r="D138" s="158" t="s">
        <v>35</v>
      </c>
      <c r="E138" s="159" t="s">
        <v>34</v>
      </c>
      <c r="F138" s="160" t="s">
        <v>32</v>
      </c>
      <c r="G138" s="160" t="s">
        <v>32</v>
      </c>
      <c r="H138" s="161">
        <v>4.1478516582257798</v>
      </c>
      <c r="I138" s="158" t="s">
        <v>29</v>
      </c>
      <c r="J138" s="68"/>
    </row>
    <row r="139" spans="1:10" s="26" customFormat="1" ht="14.25" x14ac:dyDescent="0.2">
      <c r="A139" s="157">
        <v>41</v>
      </c>
      <c r="B139" s="158">
        <v>3</v>
      </c>
      <c r="C139" t="s">
        <v>87</v>
      </c>
      <c r="D139" s="158" t="s">
        <v>35</v>
      </c>
      <c r="E139" s="159" t="s">
        <v>34</v>
      </c>
      <c r="F139" s="160" t="s">
        <v>32</v>
      </c>
      <c r="G139" s="160" t="s">
        <v>32</v>
      </c>
      <c r="H139" s="161">
        <v>5.8286524822695034</v>
      </c>
      <c r="I139" s="158" t="s">
        <v>29</v>
      </c>
      <c r="J139" s="68"/>
    </row>
    <row r="140" spans="1:10" s="26" customFormat="1" ht="14.25" x14ac:dyDescent="0.2">
      <c r="A140" s="157">
        <v>41</v>
      </c>
      <c r="B140" s="158">
        <v>4</v>
      </c>
      <c r="C140" t="s">
        <v>87</v>
      </c>
      <c r="D140" s="158" t="s">
        <v>35</v>
      </c>
      <c r="E140" s="159" t="s">
        <v>34</v>
      </c>
      <c r="F140" s="160" t="s">
        <v>32</v>
      </c>
      <c r="G140" s="160" t="s">
        <v>32</v>
      </c>
      <c r="H140" s="161">
        <v>7.948733786287832</v>
      </c>
      <c r="I140" s="158" t="s">
        <v>29</v>
      </c>
      <c r="J140" s="68"/>
    </row>
    <row r="141" spans="1:10" s="26" customFormat="1" ht="14.25" x14ac:dyDescent="0.2">
      <c r="A141" s="157">
        <v>42</v>
      </c>
      <c r="B141" s="158">
        <v>1</v>
      </c>
      <c r="C141" t="s">
        <v>88</v>
      </c>
      <c r="D141" s="158" t="s">
        <v>35</v>
      </c>
      <c r="E141" s="159" t="s">
        <v>34</v>
      </c>
      <c r="F141" s="160" t="s">
        <v>32</v>
      </c>
      <c r="G141" s="160" t="s">
        <v>32</v>
      </c>
      <c r="H141" s="161">
        <v>6.4574558604552221</v>
      </c>
      <c r="I141" s="158" t="s">
        <v>29</v>
      </c>
      <c r="J141" s="68"/>
    </row>
    <row r="142" spans="1:10" s="26" customFormat="1" ht="14.25" x14ac:dyDescent="0.2">
      <c r="A142" s="157">
        <v>42</v>
      </c>
      <c r="B142" s="158">
        <v>2</v>
      </c>
      <c r="C142" t="s">
        <v>88</v>
      </c>
      <c r="D142" s="158" t="s">
        <v>35</v>
      </c>
      <c r="E142" s="159" t="s">
        <v>34</v>
      </c>
      <c r="F142" s="160" t="s">
        <v>32</v>
      </c>
      <c r="G142" s="160" t="s">
        <v>32</v>
      </c>
      <c r="H142" s="161">
        <v>8.3715532769848959</v>
      </c>
      <c r="I142" s="158" t="s">
        <v>29</v>
      </c>
      <c r="J142" s="68"/>
    </row>
    <row r="143" spans="1:10" s="26" customFormat="1" ht="14.25" x14ac:dyDescent="0.2">
      <c r="A143" s="157">
        <v>42</v>
      </c>
      <c r="B143" s="158">
        <v>3</v>
      </c>
      <c r="C143" t="s">
        <v>88</v>
      </c>
      <c r="D143" s="158" t="s">
        <v>35</v>
      </c>
      <c r="E143" s="159" t="s">
        <v>34</v>
      </c>
      <c r="F143" s="160" t="s">
        <v>32</v>
      </c>
      <c r="G143" s="160" t="s">
        <v>32</v>
      </c>
      <c r="H143" s="161">
        <v>8.6045167505084024</v>
      </c>
      <c r="I143" s="158" t="s">
        <v>29</v>
      </c>
      <c r="J143" s="68"/>
    </row>
    <row r="144" spans="1:10" s="26" customFormat="1" ht="14.25" x14ac:dyDescent="0.2">
      <c r="A144" s="157">
        <v>42</v>
      </c>
      <c r="B144" s="158">
        <v>4</v>
      </c>
      <c r="C144" t="s">
        <v>88</v>
      </c>
      <c r="D144" s="158" t="s">
        <v>35</v>
      </c>
      <c r="E144" s="159" t="s">
        <v>34</v>
      </c>
      <c r="F144" s="160" t="s">
        <v>32</v>
      </c>
      <c r="G144" s="160" t="s">
        <v>32</v>
      </c>
      <c r="H144" s="161">
        <v>11.856375838926175</v>
      </c>
      <c r="I144" s="158" t="s">
        <v>29</v>
      </c>
      <c r="J144" s="68"/>
    </row>
    <row r="145" spans="1:10" s="26" customFormat="1" ht="14.25" x14ac:dyDescent="0.2">
      <c r="A145" s="157">
        <v>43</v>
      </c>
      <c r="B145" s="158">
        <v>1</v>
      </c>
      <c r="C145" t="s">
        <v>89</v>
      </c>
      <c r="D145" s="158" t="s">
        <v>35</v>
      </c>
      <c r="E145" s="159" t="s">
        <v>34</v>
      </c>
      <c r="F145" s="160" t="s">
        <v>32</v>
      </c>
      <c r="G145" s="160" t="s">
        <v>32</v>
      </c>
      <c r="H145" s="161">
        <v>3.9965894557339774</v>
      </c>
      <c r="I145" s="158" t="s">
        <v>29</v>
      </c>
      <c r="J145" s="68"/>
    </row>
    <row r="146" spans="1:10" s="26" customFormat="1" ht="14.25" x14ac:dyDescent="0.2">
      <c r="A146" s="157">
        <v>43</v>
      </c>
      <c r="B146" s="158">
        <v>2</v>
      </c>
      <c r="C146" t="s">
        <v>89</v>
      </c>
      <c r="D146" s="158" t="s">
        <v>35</v>
      </c>
      <c r="E146" s="159" t="s">
        <v>34</v>
      </c>
      <c r="F146" s="160" t="s">
        <v>32</v>
      </c>
      <c r="G146" s="160" t="s">
        <v>32</v>
      </c>
      <c r="H146" s="161">
        <v>5.9325223777828784</v>
      </c>
      <c r="I146" s="158" t="s">
        <v>29</v>
      </c>
      <c r="J146" s="71"/>
    </row>
    <row r="147" spans="1:10" s="26" customFormat="1" ht="14.25" x14ac:dyDescent="0.2">
      <c r="A147" s="157">
        <v>43</v>
      </c>
      <c r="B147" s="158">
        <v>3</v>
      </c>
      <c r="C147" t="s">
        <v>89</v>
      </c>
      <c r="D147" s="158" t="s">
        <v>35</v>
      </c>
      <c r="E147" s="159" t="s">
        <v>34</v>
      </c>
      <c r="F147" s="160" t="s">
        <v>32</v>
      </c>
      <c r="G147" s="160" t="s">
        <v>32</v>
      </c>
      <c r="H147" s="161">
        <v>9.1394628099173545</v>
      </c>
      <c r="I147" s="158" t="s">
        <v>29</v>
      </c>
      <c r="J147" s="71"/>
    </row>
    <row r="148" spans="1:10" s="26" customFormat="1" ht="14.25" x14ac:dyDescent="0.2">
      <c r="A148" s="157">
        <v>43</v>
      </c>
      <c r="B148" s="158">
        <v>4</v>
      </c>
      <c r="C148" t="s">
        <v>89</v>
      </c>
      <c r="D148" s="158" t="s">
        <v>35</v>
      </c>
      <c r="E148" s="159" t="s">
        <v>34</v>
      </c>
      <c r="F148" s="160" t="s">
        <v>32</v>
      </c>
      <c r="G148" s="160" t="s">
        <v>32</v>
      </c>
      <c r="H148" s="161">
        <v>15.539325842696629</v>
      </c>
      <c r="I148" s="158" t="s">
        <v>29</v>
      </c>
      <c r="J148" s="71"/>
    </row>
    <row r="149" spans="1:10" s="26" customFormat="1" ht="14.25" x14ac:dyDescent="0.2">
      <c r="A149" s="157">
        <v>44</v>
      </c>
      <c r="B149" s="158">
        <v>1</v>
      </c>
      <c r="C149" t="s">
        <v>90</v>
      </c>
      <c r="D149" s="158" t="s">
        <v>35</v>
      </c>
      <c r="E149" s="159" t="s">
        <v>34</v>
      </c>
      <c r="F149" s="160" t="s">
        <v>32</v>
      </c>
      <c r="G149" s="160" t="s">
        <v>32</v>
      </c>
      <c r="H149" s="161">
        <v>3.4299143864361255</v>
      </c>
      <c r="I149" s="158" t="s">
        <v>29</v>
      </c>
      <c r="J149" s="71"/>
    </row>
    <row r="150" spans="1:10" s="26" customFormat="1" ht="14.25" x14ac:dyDescent="0.2">
      <c r="A150" s="157">
        <v>44</v>
      </c>
      <c r="B150" s="158">
        <v>2</v>
      </c>
      <c r="C150" t="s">
        <v>90</v>
      </c>
      <c r="D150" s="158" t="s">
        <v>35</v>
      </c>
      <c r="E150" s="159" t="s">
        <v>34</v>
      </c>
      <c r="F150" s="160" t="s">
        <v>32</v>
      </c>
      <c r="G150" s="160" t="s">
        <v>32</v>
      </c>
      <c r="H150" s="161">
        <v>4.533086724208796</v>
      </c>
      <c r="I150" s="158" t="s">
        <v>29</v>
      </c>
      <c r="J150" s="71"/>
    </row>
    <row r="151" spans="1:10" s="26" customFormat="1" ht="14.25" x14ac:dyDescent="0.2">
      <c r="A151" s="157">
        <v>44</v>
      </c>
      <c r="B151" s="158">
        <v>3</v>
      </c>
      <c r="C151" t="s">
        <v>90</v>
      </c>
      <c r="D151" s="158" t="s">
        <v>35</v>
      </c>
      <c r="E151" s="159" t="s">
        <v>34</v>
      </c>
      <c r="F151" s="160" t="s">
        <v>32</v>
      </c>
      <c r="G151" s="160" t="s">
        <v>32</v>
      </c>
      <c r="H151" s="161">
        <v>5.6936653560506771</v>
      </c>
      <c r="I151" s="158" t="s">
        <v>29</v>
      </c>
      <c r="J151" s="71"/>
    </row>
    <row r="152" spans="1:10" s="26" customFormat="1" ht="14.25" x14ac:dyDescent="0.2">
      <c r="A152" s="157">
        <v>44</v>
      </c>
      <c r="B152" s="158">
        <v>4</v>
      </c>
      <c r="C152" t="s">
        <v>90</v>
      </c>
      <c r="D152" s="158" t="s">
        <v>35</v>
      </c>
      <c r="E152" s="159" t="s">
        <v>34</v>
      </c>
      <c r="F152" s="160" t="s">
        <v>32</v>
      </c>
      <c r="G152" s="160" t="s">
        <v>32</v>
      </c>
      <c r="H152" s="161">
        <v>6.6128888888888886</v>
      </c>
      <c r="I152" s="158" t="s">
        <v>29</v>
      </c>
      <c r="J152" s="71"/>
    </row>
    <row r="153" spans="1:10" s="26" customFormat="1" ht="14.25" x14ac:dyDescent="0.2">
      <c r="A153" s="157">
        <v>45</v>
      </c>
      <c r="B153" s="158">
        <v>1</v>
      </c>
      <c r="C153" t="s">
        <v>91</v>
      </c>
      <c r="D153" s="158" t="s">
        <v>35</v>
      </c>
      <c r="E153" s="159" t="s">
        <v>34</v>
      </c>
      <c r="F153" s="160" t="s">
        <v>32</v>
      </c>
      <c r="G153" s="160" t="s">
        <v>32</v>
      </c>
      <c r="H153" s="161">
        <v>2.4788461538461539</v>
      </c>
      <c r="I153" s="158" t="s">
        <v>29</v>
      </c>
      <c r="J153" s="71"/>
    </row>
    <row r="154" spans="1:10" s="26" customFormat="1" ht="14.25" x14ac:dyDescent="0.2">
      <c r="A154" s="157">
        <v>45</v>
      </c>
      <c r="B154" s="158">
        <v>2</v>
      </c>
      <c r="C154" t="s">
        <v>91</v>
      </c>
      <c r="D154" s="158" t="s">
        <v>35</v>
      </c>
      <c r="E154" s="159" t="s">
        <v>34</v>
      </c>
      <c r="F154" s="160" t="s">
        <v>32</v>
      </c>
      <c r="G154" s="160" t="s">
        <v>32</v>
      </c>
      <c r="H154" s="161">
        <v>3.5367891262454387</v>
      </c>
      <c r="I154" s="158" t="s">
        <v>29</v>
      </c>
      <c r="J154" s="68"/>
    </row>
    <row r="155" spans="1:10" s="26" customFormat="1" ht="14.25" x14ac:dyDescent="0.2">
      <c r="A155" s="157">
        <v>45</v>
      </c>
      <c r="B155" s="158">
        <v>3</v>
      </c>
      <c r="C155" t="s">
        <v>91</v>
      </c>
      <c r="D155" s="158" t="s">
        <v>35</v>
      </c>
      <c r="E155" s="159" t="s">
        <v>34</v>
      </c>
      <c r="F155" s="160" t="s">
        <v>32</v>
      </c>
      <c r="G155" s="160" t="s">
        <v>32</v>
      </c>
      <c r="H155" s="161">
        <v>5.8090121729813387</v>
      </c>
      <c r="I155" s="158" t="s">
        <v>29</v>
      </c>
      <c r="J155" s="68"/>
    </row>
    <row r="156" spans="1:10" s="26" customFormat="1" ht="14.25" x14ac:dyDescent="0.2">
      <c r="A156" s="157">
        <v>45</v>
      </c>
      <c r="B156" s="158">
        <v>4</v>
      </c>
      <c r="C156" t="s">
        <v>91</v>
      </c>
      <c r="D156" s="158" t="s">
        <v>35</v>
      </c>
      <c r="E156" s="159" t="s">
        <v>34</v>
      </c>
      <c r="F156" s="160" t="s">
        <v>32</v>
      </c>
      <c r="G156" s="160" t="s">
        <v>32</v>
      </c>
      <c r="H156" s="161">
        <v>8.9563521545319471</v>
      </c>
      <c r="I156" s="158" t="s">
        <v>29</v>
      </c>
      <c r="J156" s="68"/>
    </row>
    <row r="157" spans="1:10" s="26" customFormat="1" ht="14.25" x14ac:dyDescent="0.2">
      <c r="A157" s="157">
        <v>46</v>
      </c>
      <c r="B157" s="158">
        <v>1</v>
      </c>
      <c r="C157" t="s">
        <v>92</v>
      </c>
      <c r="D157" s="158" t="s">
        <v>35</v>
      </c>
      <c r="E157" s="159" t="s">
        <v>34</v>
      </c>
      <c r="F157" s="160" t="s">
        <v>32</v>
      </c>
      <c r="G157" s="160" t="s">
        <v>32</v>
      </c>
      <c r="H157" s="161">
        <v>2.1353820598006643</v>
      </c>
      <c r="I157" s="158" t="s">
        <v>29</v>
      </c>
      <c r="J157" s="68"/>
    </row>
    <row r="158" spans="1:10" s="26" customFormat="1" ht="14.25" x14ac:dyDescent="0.2">
      <c r="A158" s="157">
        <v>46</v>
      </c>
      <c r="B158" s="158">
        <v>2</v>
      </c>
      <c r="C158" t="s">
        <v>92</v>
      </c>
      <c r="D158" s="158" t="s">
        <v>35</v>
      </c>
      <c r="E158" s="159" t="s">
        <v>34</v>
      </c>
      <c r="F158" s="160" t="s">
        <v>32</v>
      </c>
      <c r="G158" s="160" t="s">
        <v>32</v>
      </c>
      <c r="H158" s="161">
        <v>2.8427401981904352</v>
      </c>
      <c r="I158" s="158" t="s">
        <v>29</v>
      </c>
      <c r="J158" s="68"/>
    </row>
    <row r="159" spans="1:10" s="26" customFormat="1" ht="14.25" x14ac:dyDescent="0.2">
      <c r="A159" s="157">
        <v>46</v>
      </c>
      <c r="B159" s="158">
        <v>3</v>
      </c>
      <c r="C159" t="s">
        <v>92</v>
      </c>
      <c r="D159" s="158" t="s">
        <v>35</v>
      </c>
      <c r="E159" s="159" t="s">
        <v>34</v>
      </c>
      <c r="F159" s="160" t="s">
        <v>32</v>
      </c>
      <c r="G159" s="160" t="s">
        <v>32</v>
      </c>
      <c r="H159" s="161">
        <v>4.0154043645699611</v>
      </c>
      <c r="I159" s="158" t="s">
        <v>29</v>
      </c>
      <c r="J159" s="68"/>
    </row>
    <row r="160" spans="1:10" s="26" customFormat="1" ht="14.25" x14ac:dyDescent="0.2">
      <c r="A160" s="157">
        <v>46</v>
      </c>
      <c r="B160" s="158">
        <v>4</v>
      </c>
      <c r="C160" t="s">
        <v>92</v>
      </c>
      <c r="D160" s="158" t="s">
        <v>35</v>
      </c>
      <c r="E160" s="159" t="s">
        <v>34</v>
      </c>
      <c r="F160" s="160" t="s">
        <v>32</v>
      </c>
      <c r="G160" s="160" t="s">
        <v>32</v>
      </c>
      <c r="H160" s="161">
        <v>7.8571428571428568</v>
      </c>
      <c r="I160" s="158" t="s">
        <v>29</v>
      </c>
      <c r="J160" s="68"/>
    </row>
    <row r="161" spans="1:10" s="26" customFormat="1" ht="14.25" x14ac:dyDescent="0.2">
      <c r="A161" s="157">
        <v>47</v>
      </c>
      <c r="B161" s="158">
        <v>1</v>
      </c>
      <c r="C161" t="s">
        <v>93</v>
      </c>
      <c r="D161" s="158" t="s">
        <v>35</v>
      </c>
      <c r="E161" s="159" t="s">
        <v>34</v>
      </c>
      <c r="F161" s="160" t="s">
        <v>32</v>
      </c>
      <c r="G161" s="160" t="s">
        <v>32</v>
      </c>
      <c r="H161" s="161">
        <v>1.8286794831389852</v>
      </c>
      <c r="I161" s="158" t="s">
        <v>29</v>
      </c>
      <c r="J161" s="68"/>
    </row>
    <row r="162" spans="1:10" s="26" customFormat="1" ht="14.25" x14ac:dyDescent="0.2">
      <c r="A162" s="157">
        <v>47</v>
      </c>
      <c r="B162" s="158">
        <v>2</v>
      </c>
      <c r="C162" t="s">
        <v>93</v>
      </c>
      <c r="D162" s="158" t="s">
        <v>35</v>
      </c>
      <c r="E162" s="159" t="s">
        <v>34</v>
      </c>
      <c r="F162" s="160" t="s">
        <v>32</v>
      </c>
      <c r="G162" s="160" t="s">
        <v>32</v>
      </c>
      <c r="H162" s="161">
        <v>2.3573052589956505</v>
      </c>
      <c r="I162" s="158" t="s">
        <v>29</v>
      </c>
      <c r="J162" s="68"/>
    </row>
    <row r="163" spans="1:10" s="26" customFormat="1" ht="14.25" x14ac:dyDescent="0.2">
      <c r="A163" s="157">
        <v>47</v>
      </c>
      <c r="B163" s="158">
        <v>3</v>
      </c>
      <c r="C163" t="s">
        <v>93</v>
      </c>
      <c r="D163" s="158" t="s">
        <v>35</v>
      </c>
      <c r="E163" s="159" t="s">
        <v>34</v>
      </c>
      <c r="F163" s="160" t="s">
        <v>32</v>
      </c>
      <c r="G163" s="160" t="s">
        <v>32</v>
      </c>
      <c r="H163" s="161">
        <v>3.6569140745303357</v>
      </c>
      <c r="I163" s="158" t="s">
        <v>29</v>
      </c>
      <c r="J163" s="68"/>
    </row>
    <row r="164" spans="1:10" s="26" customFormat="1" ht="14.25" x14ac:dyDescent="0.2">
      <c r="A164" s="157">
        <v>47</v>
      </c>
      <c r="B164" s="158">
        <v>4</v>
      </c>
      <c r="C164" t="s">
        <v>93</v>
      </c>
      <c r="D164" s="158" t="s">
        <v>35</v>
      </c>
      <c r="E164" s="159" t="s">
        <v>34</v>
      </c>
      <c r="F164" s="160" t="s">
        <v>32</v>
      </c>
      <c r="G164" s="160" t="s">
        <v>32</v>
      </c>
      <c r="H164" s="161">
        <v>6.773946360153257</v>
      </c>
      <c r="I164" s="158" t="s">
        <v>29</v>
      </c>
      <c r="J164" s="68"/>
    </row>
    <row r="165" spans="1:10" s="26" customFormat="1" ht="14.25" x14ac:dyDescent="0.2">
      <c r="A165" s="157">
        <v>48</v>
      </c>
      <c r="B165" s="158">
        <v>1</v>
      </c>
      <c r="C165" t="s">
        <v>94</v>
      </c>
      <c r="D165" s="158" t="s">
        <v>35</v>
      </c>
      <c r="E165" s="162">
        <v>0.61691838165871071</v>
      </c>
      <c r="F165" s="163">
        <v>22331.197833734816</v>
      </c>
      <c r="G165" s="163">
        <v>1020.56</v>
      </c>
      <c r="H165" s="161">
        <v>2.6602385464273772</v>
      </c>
      <c r="I165" s="158" t="s">
        <v>56</v>
      </c>
      <c r="J165" s="68"/>
    </row>
    <row r="166" spans="1:10" s="26" customFormat="1" ht="14.25" x14ac:dyDescent="0.2">
      <c r="A166" s="157">
        <v>48</v>
      </c>
      <c r="B166" s="158">
        <v>2</v>
      </c>
      <c r="C166" t="s">
        <v>94</v>
      </c>
      <c r="D166" s="158" t="s">
        <v>35</v>
      </c>
      <c r="E166" s="162">
        <v>0.70510455302745656</v>
      </c>
      <c r="F166" s="163">
        <v>25542.233598962946</v>
      </c>
      <c r="G166" s="163">
        <f>G165*1.1</f>
        <v>1122.616</v>
      </c>
      <c r="H166" s="161">
        <v>3.6684000975054847</v>
      </c>
      <c r="I166" s="158" t="s">
        <v>56</v>
      </c>
      <c r="J166" s="68"/>
    </row>
    <row r="167" spans="1:10" s="26" customFormat="1" ht="14.25" x14ac:dyDescent="0.2">
      <c r="A167" s="157">
        <v>48</v>
      </c>
      <c r="B167" s="158">
        <v>3</v>
      </c>
      <c r="C167" t="s">
        <v>94</v>
      </c>
      <c r="D167" s="158" t="s">
        <v>35</v>
      </c>
      <c r="E167" s="162">
        <v>1.0134804349564364</v>
      </c>
      <c r="F167" s="163">
        <v>39788.913850520388</v>
      </c>
      <c r="G167" s="163">
        <f>G166*1.5</f>
        <v>1683.924</v>
      </c>
      <c r="H167" s="161">
        <v>5.8150684931506849</v>
      </c>
      <c r="I167" s="158" t="s">
        <v>56</v>
      </c>
      <c r="J167" s="68"/>
    </row>
    <row r="168" spans="1:10" s="26" customFormat="1" ht="14.25" x14ac:dyDescent="0.2">
      <c r="A168" s="157">
        <v>48</v>
      </c>
      <c r="B168" s="158">
        <v>4</v>
      </c>
      <c r="C168" t="s">
        <v>94</v>
      </c>
      <c r="D168" s="158" t="s">
        <v>35</v>
      </c>
      <c r="E168" s="162">
        <v>2.086320128838044</v>
      </c>
      <c r="F168" s="163">
        <v>87728.656469103487</v>
      </c>
      <c r="G168" s="163">
        <f>G167*2.2</f>
        <v>3704.6328000000003</v>
      </c>
      <c r="H168" s="161">
        <v>11.37136929460581</v>
      </c>
      <c r="I168" s="158" t="s">
        <v>56</v>
      </c>
      <c r="J168" s="68"/>
    </row>
    <row r="169" spans="1:10" s="26" customFormat="1" ht="14.25" x14ac:dyDescent="0.2">
      <c r="A169" s="157">
        <v>49</v>
      </c>
      <c r="B169" s="158">
        <v>1</v>
      </c>
      <c r="C169" t="s">
        <v>95</v>
      </c>
      <c r="D169" s="158" t="s">
        <v>35</v>
      </c>
      <c r="E169" s="159" t="s">
        <v>34</v>
      </c>
      <c r="F169" s="160" t="s">
        <v>32</v>
      </c>
      <c r="G169" s="160" t="s">
        <v>32</v>
      </c>
      <c r="H169" s="161">
        <v>5.4432132963988922</v>
      </c>
      <c r="I169" s="158" t="s">
        <v>29</v>
      </c>
      <c r="J169" s="68"/>
    </row>
    <row r="170" spans="1:10" s="26" customFormat="1" ht="14.25" x14ac:dyDescent="0.2">
      <c r="A170" s="157">
        <v>49</v>
      </c>
      <c r="B170" s="158">
        <v>2</v>
      </c>
      <c r="C170" t="s">
        <v>95</v>
      </c>
      <c r="D170" s="158" t="s">
        <v>35</v>
      </c>
      <c r="E170" s="159" t="s">
        <v>34</v>
      </c>
      <c r="F170" s="160" t="s">
        <v>32</v>
      </c>
      <c r="G170" s="160" t="s">
        <v>32</v>
      </c>
      <c r="H170" s="161">
        <v>7.5736196319018401</v>
      </c>
      <c r="I170" s="158" t="s">
        <v>29</v>
      </c>
      <c r="J170" s="68"/>
    </row>
    <row r="171" spans="1:10" s="26" customFormat="1" ht="14.25" x14ac:dyDescent="0.2">
      <c r="A171" s="157">
        <v>49</v>
      </c>
      <c r="B171" s="158">
        <v>3</v>
      </c>
      <c r="C171" t="s">
        <v>95</v>
      </c>
      <c r="D171" s="158" t="s">
        <v>35</v>
      </c>
      <c r="E171" s="159" t="s">
        <v>34</v>
      </c>
      <c r="F171" s="160" t="s">
        <v>32</v>
      </c>
      <c r="G171" s="160" t="s">
        <v>32</v>
      </c>
      <c r="H171" s="161">
        <v>12.028685258964144</v>
      </c>
      <c r="I171" s="158" t="s">
        <v>29</v>
      </c>
      <c r="J171" s="68"/>
    </row>
    <row r="172" spans="1:10" s="26" customFormat="1" ht="14.25" x14ac:dyDescent="0.2">
      <c r="A172" s="157">
        <v>49</v>
      </c>
      <c r="B172" s="158">
        <v>4</v>
      </c>
      <c r="C172" t="s">
        <v>95</v>
      </c>
      <c r="D172" s="158" t="s">
        <v>35</v>
      </c>
      <c r="E172" s="159" t="s">
        <v>34</v>
      </c>
      <c r="F172" s="160" t="s">
        <v>32</v>
      </c>
      <c r="G172" s="160" t="s">
        <v>32</v>
      </c>
      <c r="H172" s="161">
        <v>16.033576642335767</v>
      </c>
      <c r="I172" s="158" t="s">
        <v>29</v>
      </c>
      <c r="J172" s="68"/>
    </row>
    <row r="173" spans="1:10" s="26" customFormat="1" ht="14.25" x14ac:dyDescent="0.2">
      <c r="A173" s="157">
        <v>50</v>
      </c>
      <c r="B173" s="158">
        <v>1</v>
      </c>
      <c r="C173" t="s">
        <v>96</v>
      </c>
      <c r="D173" s="158" t="s">
        <v>35</v>
      </c>
      <c r="E173" s="159" t="s">
        <v>34</v>
      </c>
      <c r="F173" s="160" t="s">
        <v>32</v>
      </c>
      <c r="G173" s="160" t="s">
        <v>32</v>
      </c>
      <c r="H173" s="161">
        <v>3.2293814432989691</v>
      </c>
      <c r="I173" s="158" t="s">
        <v>29</v>
      </c>
      <c r="J173" s="68"/>
    </row>
    <row r="174" spans="1:10" s="26" customFormat="1" ht="14.25" x14ac:dyDescent="0.2">
      <c r="A174" s="157">
        <v>50</v>
      </c>
      <c r="B174" s="158">
        <v>2</v>
      </c>
      <c r="C174" t="s">
        <v>96</v>
      </c>
      <c r="D174" s="158" t="s">
        <v>35</v>
      </c>
      <c r="E174" s="159" t="s">
        <v>34</v>
      </c>
      <c r="F174" s="160" t="s">
        <v>32</v>
      </c>
      <c r="G174" s="160" t="s">
        <v>32</v>
      </c>
      <c r="H174" s="161">
        <v>5.1894113778362385</v>
      </c>
      <c r="I174" s="158" t="s">
        <v>29</v>
      </c>
      <c r="J174" s="68"/>
    </row>
    <row r="175" spans="1:10" s="26" customFormat="1" ht="14.25" x14ac:dyDescent="0.2">
      <c r="A175" s="157">
        <v>50</v>
      </c>
      <c r="B175" s="158">
        <v>3</v>
      </c>
      <c r="C175" t="s">
        <v>96</v>
      </c>
      <c r="D175" s="158" t="s">
        <v>35</v>
      </c>
      <c r="E175" s="159" t="s">
        <v>34</v>
      </c>
      <c r="F175" s="160" t="s">
        <v>32</v>
      </c>
      <c r="G175" s="160" t="s">
        <v>32</v>
      </c>
      <c r="H175" s="161">
        <v>9.5032333921222811</v>
      </c>
      <c r="I175" s="158" t="s">
        <v>29</v>
      </c>
      <c r="J175" s="68"/>
    </row>
    <row r="176" spans="1:10" s="26" customFormat="1" ht="14.25" x14ac:dyDescent="0.2">
      <c r="A176" s="157">
        <v>50</v>
      </c>
      <c r="B176" s="158">
        <v>4</v>
      </c>
      <c r="C176" t="s">
        <v>96</v>
      </c>
      <c r="D176" s="158" t="s">
        <v>35</v>
      </c>
      <c r="E176" s="159" t="s">
        <v>34</v>
      </c>
      <c r="F176" s="160" t="s">
        <v>32</v>
      </c>
      <c r="G176" s="160" t="s">
        <v>32</v>
      </c>
      <c r="H176" s="161">
        <v>15.232311320754716</v>
      </c>
      <c r="I176" s="158" t="s">
        <v>29</v>
      </c>
      <c r="J176" s="68"/>
    </row>
    <row r="177" spans="1:10" s="26" customFormat="1" ht="14.25" x14ac:dyDescent="0.2">
      <c r="A177" s="157">
        <v>51</v>
      </c>
      <c r="B177" s="158">
        <v>1</v>
      </c>
      <c r="C177" t="s">
        <v>97</v>
      </c>
      <c r="D177" s="158" t="s">
        <v>35</v>
      </c>
      <c r="E177" s="159" t="s">
        <v>34</v>
      </c>
      <c r="F177" s="160" t="s">
        <v>32</v>
      </c>
      <c r="G177" s="160" t="s">
        <v>32</v>
      </c>
      <c r="H177" s="161">
        <v>2.5044939429464637</v>
      </c>
      <c r="I177" s="158" t="s">
        <v>29</v>
      </c>
      <c r="J177" s="68"/>
    </row>
    <row r="178" spans="1:10" s="26" customFormat="1" ht="14.25" x14ac:dyDescent="0.2">
      <c r="A178" s="157">
        <v>51</v>
      </c>
      <c r="B178" s="158">
        <v>2</v>
      </c>
      <c r="C178" t="s">
        <v>97</v>
      </c>
      <c r="D178" s="158" t="s">
        <v>35</v>
      </c>
      <c r="E178" s="159" t="s">
        <v>34</v>
      </c>
      <c r="F178" s="160" t="s">
        <v>32</v>
      </c>
      <c r="G178" s="160" t="s">
        <v>32</v>
      </c>
      <c r="H178" s="161">
        <v>3.5914462577377604</v>
      </c>
      <c r="I178" s="158" t="s">
        <v>29</v>
      </c>
      <c r="J178" s="68"/>
    </row>
    <row r="179" spans="1:10" s="26" customFormat="1" ht="14.25" x14ac:dyDescent="0.2">
      <c r="A179" s="157">
        <v>51</v>
      </c>
      <c r="B179" s="158">
        <v>3</v>
      </c>
      <c r="C179" t="s">
        <v>97</v>
      </c>
      <c r="D179" s="158" t="s">
        <v>35</v>
      </c>
      <c r="E179" s="159" t="s">
        <v>34</v>
      </c>
      <c r="F179" s="160" t="s">
        <v>32</v>
      </c>
      <c r="G179" s="160" t="s">
        <v>32</v>
      </c>
      <c r="H179" s="161">
        <v>6.1456582633053225</v>
      </c>
      <c r="I179" s="158" t="s">
        <v>29</v>
      </c>
      <c r="J179" s="68"/>
    </row>
    <row r="180" spans="1:10" s="26" customFormat="1" ht="14.25" x14ac:dyDescent="0.2">
      <c r="A180" s="157">
        <v>51</v>
      </c>
      <c r="B180" s="158">
        <v>4</v>
      </c>
      <c r="C180" t="s">
        <v>97</v>
      </c>
      <c r="D180" s="158" t="s">
        <v>35</v>
      </c>
      <c r="E180" s="159" t="s">
        <v>34</v>
      </c>
      <c r="F180" s="160" t="s">
        <v>32</v>
      </c>
      <c r="G180" s="160" t="s">
        <v>32</v>
      </c>
      <c r="H180" s="161">
        <v>9.0666666666666664</v>
      </c>
      <c r="I180" s="158" t="s">
        <v>29</v>
      </c>
      <c r="J180" s="68"/>
    </row>
    <row r="181" spans="1:10" s="26" customFormat="1" ht="14.25" x14ac:dyDescent="0.2">
      <c r="A181" s="157">
        <v>52</v>
      </c>
      <c r="B181" s="158">
        <v>1</v>
      </c>
      <c r="C181" t="s">
        <v>98</v>
      </c>
      <c r="D181" s="158" t="s">
        <v>35</v>
      </c>
      <c r="E181" s="159" t="s">
        <v>34</v>
      </c>
      <c r="F181" s="160" t="s">
        <v>32</v>
      </c>
      <c r="G181" s="160" t="s">
        <v>32</v>
      </c>
      <c r="H181" s="161">
        <v>2.1147655703289012</v>
      </c>
      <c r="I181" s="158" t="s">
        <v>29</v>
      </c>
      <c r="J181" s="68"/>
    </row>
    <row r="182" spans="1:10" s="26" customFormat="1" ht="14.25" x14ac:dyDescent="0.2">
      <c r="A182" s="157">
        <v>52</v>
      </c>
      <c r="B182" s="158">
        <v>2</v>
      </c>
      <c r="C182" t="s">
        <v>98</v>
      </c>
      <c r="D182" s="158" t="s">
        <v>35</v>
      </c>
      <c r="E182" s="159" t="s">
        <v>34</v>
      </c>
      <c r="F182" s="160" t="s">
        <v>32</v>
      </c>
      <c r="G182" s="160" t="s">
        <v>32</v>
      </c>
      <c r="H182" s="161">
        <v>3.2615936162831041</v>
      </c>
      <c r="I182" s="158" t="s">
        <v>29</v>
      </c>
      <c r="J182" s="68"/>
    </row>
    <row r="183" spans="1:10" s="26" customFormat="1" ht="14.25" x14ac:dyDescent="0.2">
      <c r="A183" s="157">
        <v>52</v>
      </c>
      <c r="B183" s="158">
        <v>3</v>
      </c>
      <c r="C183" t="s">
        <v>98</v>
      </c>
      <c r="D183" s="158" t="s">
        <v>35</v>
      </c>
      <c r="E183" s="159" t="s">
        <v>34</v>
      </c>
      <c r="F183" s="160" t="s">
        <v>32</v>
      </c>
      <c r="G183" s="160" t="s">
        <v>32</v>
      </c>
      <c r="H183" s="161">
        <v>4.8920452692345329</v>
      </c>
      <c r="I183" s="158" t="s">
        <v>29</v>
      </c>
      <c r="J183" s="68"/>
    </row>
    <row r="184" spans="1:10" s="26" customFormat="1" ht="14.25" x14ac:dyDescent="0.2">
      <c r="A184" s="157">
        <v>52</v>
      </c>
      <c r="B184" s="158">
        <v>4</v>
      </c>
      <c r="C184" t="s">
        <v>98</v>
      </c>
      <c r="D184" s="158" t="s">
        <v>35</v>
      </c>
      <c r="E184" s="159" t="s">
        <v>34</v>
      </c>
      <c r="F184" s="160" t="s">
        <v>32</v>
      </c>
      <c r="G184" s="160" t="s">
        <v>32</v>
      </c>
      <c r="H184" s="161">
        <v>9.2511210762331846</v>
      </c>
      <c r="I184" s="158" t="s">
        <v>29</v>
      </c>
      <c r="J184" s="68"/>
    </row>
    <row r="185" spans="1:10" s="26" customFormat="1" ht="14.25" x14ac:dyDescent="0.2">
      <c r="A185" s="157">
        <v>53</v>
      </c>
      <c r="B185" s="158">
        <v>1</v>
      </c>
      <c r="C185" t="s">
        <v>99</v>
      </c>
      <c r="D185" s="158" t="s">
        <v>35</v>
      </c>
      <c r="E185" s="162">
        <v>0.52694154166981144</v>
      </c>
      <c r="F185" s="163">
        <v>19669.862273518429</v>
      </c>
      <c r="G185" s="163">
        <v>1252.47</v>
      </c>
      <c r="H185" s="161">
        <v>2.2764064697609001</v>
      </c>
      <c r="I185" s="158" t="s">
        <v>56</v>
      </c>
      <c r="J185" s="68"/>
    </row>
    <row r="186" spans="1:10" s="26" customFormat="1" ht="14.25" x14ac:dyDescent="0.2">
      <c r="A186" s="157">
        <v>53</v>
      </c>
      <c r="B186" s="158">
        <v>2</v>
      </c>
      <c r="C186" t="s">
        <v>99</v>
      </c>
      <c r="D186" s="158" t="s">
        <v>35</v>
      </c>
      <c r="E186" s="162">
        <v>0.64312897978747552</v>
      </c>
      <c r="F186" s="163">
        <v>23984.43529379441</v>
      </c>
      <c r="G186" s="163">
        <f>G185*1.2</f>
        <v>1502.9639999999999</v>
      </c>
      <c r="H186" s="161">
        <v>2.8882962227873223</v>
      </c>
      <c r="I186" s="158" t="s">
        <v>56</v>
      </c>
      <c r="J186" s="68"/>
    </row>
    <row r="187" spans="1:10" s="26" customFormat="1" ht="14.25" x14ac:dyDescent="0.2">
      <c r="A187" s="157">
        <v>53</v>
      </c>
      <c r="B187" s="158">
        <v>3</v>
      </c>
      <c r="C187" t="s">
        <v>99</v>
      </c>
      <c r="D187" s="158" t="s">
        <v>35</v>
      </c>
      <c r="E187" s="162">
        <v>0.84971872850019692</v>
      </c>
      <c r="F187" s="163">
        <v>34093.835652154594</v>
      </c>
      <c r="G187" s="163">
        <f>G186*1.4</f>
        <v>2104.1495999999997</v>
      </c>
      <c r="H187" s="161">
        <v>3.849423126543551</v>
      </c>
      <c r="I187" s="158" t="s">
        <v>56</v>
      </c>
      <c r="J187" s="68"/>
    </row>
    <row r="188" spans="1:10" s="26" customFormat="1" ht="14.25" x14ac:dyDescent="0.2">
      <c r="A188" s="157">
        <v>53</v>
      </c>
      <c r="B188" s="158">
        <v>4</v>
      </c>
      <c r="C188" t="s">
        <v>99</v>
      </c>
      <c r="D188" s="158" t="s">
        <v>35</v>
      </c>
      <c r="E188" s="162">
        <v>2.1221902161222199</v>
      </c>
      <c r="F188" s="163">
        <v>90803.282194732528</v>
      </c>
      <c r="G188" s="163">
        <f>G187*2.6</f>
        <v>5470.7889599999999</v>
      </c>
      <c r="H188" s="161">
        <v>8.0531840447865637</v>
      </c>
      <c r="I188" s="158" t="s">
        <v>56</v>
      </c>
      <c r="J188" s="68"/>
    </row>
    <row r="189" spans="1:10" s="26" customFormat="1" ht="14.25" x14ac:dyDescent="0.2">
      <c r="A189" s="157">
        <v>54</v>
      </c>
      <c r="B189" s="158">
        <v>1</v>
      </c>
      <c r="C189" t="s">
        <v>100</v>
      </c>
      <c r="D189" s="158" t="s">
        <v>35</v>
      </c>
      <c r="E189" s="159" t="s">
        <v>34</v>
      </c>
      <c r="F189" s="160" t="s">
        <v>32</v>
      </c>
      <c r="G189" s="160" t="s">
        <v>32</v>
      </c>
      <c r="H189" s="161">
        <v>2.475726677826815</v>
      </c>
      <c r="I189" s="158" t="s">
        <v>29</v>
      </c>
      <c r="J189" s="68"/>
    </row>
    <row r="190" spans="1:10" s="26" customFormat="1" ht="14.25" x14ac:dyDescent="0.2">
      <c r="A190" s="157">
        <v>54</v>
      </c>
      <c r="B190" s="158">
        <v>2</v>
      </c>
      <c r="C190" t="s">
        <v>100</v>
      </c>
      <c r="D190" s="158" t="s">
        <v>35</v>
      </c>
      <c r="E190" s="159" t="s">
        <v>34</v>
      </c>
      <c r="F190" s="160" t="s">
        <v>32</v>
      </c>
      <c r="G190" s="160" t="s">
        <v>32</v>
      </c>
      <c r="H190" s="161">
        <v>2.9810440651052006</v>
      </c>
      <c r="I190" s="158" t="s">
        <v>29</v>
      </c>
      <c r="J190" s="68"/>
    </row>
    <row r="191" spans="1:10" s="26" customFormat="1" ht="14.25" x14ac:dyDescent="0.2">
      <c r="A191" s="157">
        <v>54</v>
      </c>
      <c r="B191" s="158">
        <v>3</v>
      </c>
      <c r="C191" t="s">
        <v>100</v>
      </c>
      <c r="D191" s="158" t="s">
        <v>35</v>
      </c>
      <c r="E191" s="159" t="s">
        <v>34</v>
      </c>
      <c r="F191" s="160" t="s">
        <v>32</v>
      </c>
      <c r="G191" s="160" t="s">
        <v>32</v>
      </c>
      <c r="H191" s="161">
        <v>3.7716480446927374</v>
      </c>
      <c r="I191" s="158" t="s">
        <v>29</v>
      </c>
      <c r="J191" s="68"/>
    </row>
    <row r="192" spans="1:10" s="26" customFormat="1" ht="14.25" x14ac:dyDescent="0.2">
      <c r="A192" s="157">
        <v>54</v>
      </c>
      <c r="B192" s="158">
        <v>4</v>
      </c>
      <c r="C192" t="s">
        <v>100</v>
      </c>
      <c r="D192" s="158" t="s">
        <v>35</v>
      </c>
      <c r="E192" s="159" t="s">
        <v>34</v>
      </c>
      <c r="F192" s="160" t="s">
        <v>32</v>
      </c>
      <c r="G192" s="160" t="s">
        <v>32</v>
      </c>
      <c r="H192" s="161">
        <v>6.39</v>
      </c>
      <c r="I192" s="158" t="s">
        <v>29</v>
      </c>
      <c r="J192" s="68"/>
    </row>
    <row r="193" spans="1:10" s="26" customFormat="1" ht="14.25" x14ac:dyDescent="0.2">
      <c r="A193" s="157">
        <v>55</v>
      </c>
      <c r="B193" s="158">
        <v>1</v>
      </c>
      <c r="C193" t="s">
        <v>101</v>
      </c>
      <c r="D193" s="158" t="s">
        <v>35</v>
      </c>
      <c r="E193" s="162">
        <v>0.68429060795108942</v>
      </c>
      <c r="F193" s="163">
        <v>26551.945620439845</v>
      </c>
      <c r="G193" s="163">
        <v>26551.945620439845</v>
      </c>
      <c r="H193" s="161">
        <v>2.3175781249999998</v>
      </c>
      <c r="I193" s="158" t="s">
        <v>56</v>
      </c>
      <c r="J193" s="68"/>
    </row>
    <row r="194" spans="1:10" s="26" customFormat="1" ht="14.25" x14ac:dyDescent="0.2">
      <c r="A194" s="157">
        <v>55</v>
      </c>
      <c r="B194" s="158">
        <v>2</v>
      </c>
      <c r="C194" t="s">
        <v>101</v>
      </c>
      <c r="D194" s="158" t="s">
        <v>35</v>
      </c>
      <c r="E194" s="162">
        <v>0.93075023042808092</v>
      </c>
      <c r="F194" s="163">
        <v>34442.00225867128</v>
      </c>
      <c r="G194" s="163">
        <v>34442.00225867128</v>
      </c>
      <c r="H194" s="161">
        <v>3.5744360902255639</v>
      </c>
      <c r="I194" s="158" t="s">
        <v>56</v>
      </c>
      <c r="J194" s="68"/>
    </row>
    <row r="195" spans="1:10" s="26" customFormat="1" ht="14.25" x14ac:dyDescent="0.2">
      <c r="A195" s="157">
        <v>55</v>
      </c>
      <c r="B195" s="158">
        <v>3</v>
      </c>
      <c r="C195" t="s">
        <v>101</v>
      </c>
      <c r="D195" s="158" t="s">
        <v>35</v>
      </c>
      <c r="E195" s="162">
        <v>1.415061380871856</v>
      </c>
      <c r="F195" s="163">
        <v>54903.092865544386</v>
      </c>
      <c r="G195" s="163">
        <v>54903.092865544386</v>
      </c>
      <c r="H195" s="161">
        <v>5.4637858404674544</v>
      </c>
      <c r="I195" s="158" t="s">
        <v>56</v>
      </c>
      <c r="J195" s="68"/>
    </row>
    <row r="196" spans="1:10" s="26" customFormat="1" ht="14.25" x14ac:dyDescent="0.2">
      <c r="A196" s="157">
        <v>55</v>
      </c>
      <c r="B196" s="158">
        <v>4</v>
      </c>
      <c r="C196" t="s">
        <v>101</v>
      </c>
      <c r="D196" s="158" t="s">
        <v>35</v>
      </c>
      <c r="E196" s="162">
        <v>2.8618770317431688</v>
      </c>
      <c r="F196" s="163">
        <v>122340.28008988626</v>
      </c>
      <c r="G196" s="163">
        <v>122340.28008988626</v>
      </c>
      <c r="H196" s="161">
        <v>9.3000929080210586</v>
      </c>
      <c r="I196" s="158" t="s">
        <v>56</v>
      </c>
      <c r="J196" s="68"/>
    </row>
    <row r="197" spans="1:10" s="26" customFormat="1" ht="14.25" x14ac:dyDescent="0.2">
      <c r="A197" s="157">
        <v>56</v>
      </c>
      <c r="B197" s="158">
        <v>1</v>
      </c>
      <c r="C197" t="s">
        <v>102</v>
      </c>
      <c r="D197" s="158" t="s">
        <v>35</v>
      </c>
      <c r="E197" s="162">
        <v>0.62066613335494547</v>
      </c>
      <c r="F197" s="163">
        <v>22143.716499564624</v>
      </c>
      <c r="G197" s="163">
        <v>22143.716499564624</v>
      </c>
      <c r="H197" s="161">
        <v>1.9839142091152815</v>
      </c>
      <c r="I197" s="158" t="s">
        <v>56</v>
      </c>
      <c r="J197" s="68"/>
    </row>
    <row r="198" spans="1:10" s="26" customFormat="1" ht="14.25" x14ac:dyDescent="0.2">
      <c r="A198" s="157">
        <v>56</v>
      </c>
      <c r="B198" s="158">
        <v>2</v>
      </c>
      <c r="C198" t="s">
        <v>102</v>
      </c>
      <c r="D198" s="158" t="s">
        <v>35</v>
      </c>
      <c r="E198" s="162">
        <v>0.8931676032137732</v>
      </c>
      <c r="F198" s="163">
        <v>32219.396516462552</v>
      </c>
      <c r="G198" s="163">
        <v>32219.396516462552</v>
      </c>
      <c r="H198" s="161">
        <v>3.2676659528907921</v>
      </c>
      <c r="I198" s="158" t="s">
        <v>56</v>
      </c>
      <c r="J198" s="68"/>
    </row>
    <row r="199" spans="1:10" s="26" customFormat="1" ht="14.25" x14ac:dyDescent="0.2">
      <c r="A199" s="157">
        <v>56</v>
      </c>
      <c r="B199" s="158">
        <v>3</v>
      </c>
      <c r="C199" t="s">
        <v>102</v>
      </c>
      <c r="D199" s="158" t="s">
        <v>35</v>
      </c>
      <c r="E199" s="162">
        <v>1.4240611446661298</v>
      </c>
      <c r="F199" s="163">
        <v>57671.24144675483</v>
      </c>
      <c r="G199" s="163">
        <v>57671.24144675483</v>
      </c>
      <c r="H199" s="161">
        <v>5.6345177664974617</v>
      </c>
      <c r="I199" s="158" t="s">
        <v>56</v>
      </c>
      <c r="J199" s="68"/>
    </row>
    <row r="200" spans="1:10" s="26" customFormat="1" ht="14.25" x14ac:dyDescent="0.2">
      <c r="A200" s="157">
        <v>56</v>
      </c>
      <c r="B200" s="158">
        <v>4</v>
      </c>
      <c r="C200" t="s">
        <v>102</v>
      </c>
      <c r="D200" s="158" t="s">
        <v>35</v>
      </c>
      <c r="E200" s="162">
        <v>2.669699041687005</v>
      </c>
      <c r="F200" s="163">
        <v>116760.68987430949</v>
      </c>
      <c r="G200" s="163">
        <v>116760.68987430949</v>
      </c>
      <c r="H200" s="161">
        <v>9.6181818181818191</v>
      </c>
      <c r="I200" s="158" t="s">
        <v>56</v>
      </c>
      <c r="J200" s="68"/>
    </row>
    <row r="201" spans="1:10" s="26" customFormat="1" ht="14.25" x14ac:dyDescent="0.2">
      <c r="A201" s="157">
        <v>57</v>
      </c>
      <c r="B201" s="158">
        <v>1</v>
      </c>
      <c r="C201" t="s">
        <v>103</v>
      </c>
      <c r="D201" s="158" t="s">
        <v>35</v>
      </c>
      <c r="E201" s="159" t="s">
        <v>34</v>
      </c>
      <c r="F201" s="160" t="s">
        <v>32</v>
      </c>
      <c r="G201" s="160" t="s">
        <v>32</v>
      </c>
      <c r="H201" s="161">
        <v>1.6595322153574581</v>
      </c>
      <c r="I201" s="158" t="s">
        <v>29</v>
      </c>
      <c r="J201" s="68"/>
    </row>
    <row r="202" spans="1:10" s="26" customFormat="1" ht="14.25" x14ac:dyDescent="0.2">
      <c r="A202" s="157">
        <v>57</v>
      </c>
      <c r="B202" s="158">
        <v>2</v>
      </c>
      <c r="C202" t="s">
        <v>103</v>
      </c>
      <c r="D202" s="158" t="s">
        <v>35</v>
      </c>
      <c r="E202" s="159" t="s">
        <v>34</v>
      </c>
      <c r="F202" s="160" t="s">
        <v>32</v>
      </c>
      <c r="G202" s="160" t="s">
        <v>32</v>
      </c>
      <c r="H202" s="161">
        <v>2.6279725916968966</v>
      </c>
      <c r="I202" s="158" t="s">
        <v>29</v>
      </c>
      <c r="J202" s="68"/>
    </row>
    <row r="203" spans="1:10" s="26" customFormat="1" ht="14.25" x14ac:dyDescent="0.2">
      <c r="A203" s="157">
        <v>57</v>
      </c>
      <c r="B203" s="158">
        <v>3</v>
      </c>
      <c r="C203" t="s">
        <v>103</v>
      </c>
      <c r="D203" s="158" t="s">
        <v>35</v>
      </c>
      <c r="E203" s="159" t="s">
        <v>34</v>
      </c>
      <c r="F203" s="160" t="s">
        <v>32</v>
      </c>
      <c r="G203" s="160" t="s">
        <v>32</v>
      </c>
      <c r="H203" s="161">
        <v>4.1578274760383387</v>
      </c>
      <c r="I203" s="158" t="s">
        <v>29</v>
      </c>
      <c r="J203" s="68"/>
    </row>
    <row r="204" spans="1:10" s="26" customFormat="1" ht="14.25" x14ac:dyDescent="0.2">
      <c r="A204" s="157">
        <v>57</v>
      </c>
      <c r="B204" s="158">
        <v>4</v>
      </c>
      <c r="C204" t="s">
        <v>103</v>
      </c>
      <c r="D204" s="158" t="s">
        <v>35</v>
      </c>
      <c r="E204" s="159" t="s">
        <v>34</v>
      </c>
      <c r="F204" s="160" t="s">
        <v>32</v>
      </c>
      <c r="G204" s="160" t="s">
        <v>32</v>
      </c>
      <c r="H204" s="161">
        <v>6.973958333333333</v>
      </c>
      <c r="I204" s="158" t="s">
        <v>29</v>
      </c>
      <c r="J204" s="68"/>
    </row>
    <row r="205" spans="1:10" s="26" customFormat="1" ht="14.25" x14ac:dyDescent="0.2">
      <c r="A205" s="157">
        <v>58</v>
      </c>
      <c r="B205" s="158">
        <v>1</v>
      </c>
      <c r="C205" t="s">
        <v>104</v>
      </c>
      <c r="D205" s="158" t="s">
        <v>35</v>
      </c>
      <c r="E205" s="162">
        <v>0.79520286948438901</v>
      </c>
      <c r="F205" s="163">
        <v>29758.535124049355</v>
      </c>
      <c r="G205" s="163">
        <v>1090.8900000000001</v>
      </c>
      <c r="H205" s="161">
        <v>5.9273848124574675</v>
      </c>
      <c r="I205" s="158" t="s">
        <v>56</v>
      </c>
      <c r="J205" s="68"/>
    </row>
    <row r="206" spans="1:10" s="26" customFormat="1" ht="14.25" x14ac:dyDescent="0.2">
      <c r="A206" s="157">
        <v>58</v>
      </c>
      <c r="B206" s="158">
        <v>2</v>
      </c>
      <c r="C206" t="s">
        <v>104</v>
      </c>
      <c r="D206" s="158" t="s">
        <v>35</v>
      </c>
      <c r="E206" s="162">
        <v>1.0650475403935598</v>
      </c>
      <c r="F206" s="163">
        <v>38988.531984642366</v>
      </c>
      <c r="G206" s="163">
        <f>G205*1.3</f>
        <v>1418.1570000000002</v>
      </c>
      <c r="H206" s="161">
        <v>8.9056120659417743</v>
      </c>
      <c r="I206" s="158" t="s">
        <v>56</v>
      </c>
      <c r="J206" s="68"/>
    </row>
    <row r="207" spans="1:10" s="26" customFormat="1" ht="14.25" x14ac:dyDescent="0.2">
      <c r="A207" s="157">
        <v>58</v>
      </c>
      <c r="B207" s="158">
        <v>3</v>
      </c>
      <c r="C207" t="s">
        <v>104</v>
      </c>
      <c r="D207" s="158" t="s">
        <v>35</v>
      </c>
      <c r="E207" s="162">
        <v>1.3816413785824393</v>
      </c>
      <c r="F207" s="163">
        <v>50076.633370774223</v>
      </c>
      <c r="G207" s="163">
        <f>G206*1.4</f>
        <v>1985.4198000000001</v>
      </c>
      <c r="H207" s="161">
        <v>10.94170079498916</v>
      </c>
      <c r="I207" s="158" t="s">
        <v>56</v>
      </c>
      <c r="J207" s="68"/>
    </row>
    <row r="208" spans="1:10" s="26" customFormat="1" ht="14.25" x14ac:dyDescent="0.2">
      <c r="A208" s="157">
        <v>58</v>
      </c>
      <c r="B208" s="158">
        <v>4</v>
      </c>
      <c r="C208" t="s">
        <v>104</v>
      </c>
      <c r="D208" s="158" t="s">
        <v>35</v>
      </c>
      <c r="E208" s="162">
        <v>2.0524274847285193</v>
      </c>
      <c r="F208" s="163">
        <v>78757.606488059799</v>
      </c>
      <c r="G208" s="163">
        <f>G207*1.5</f>
        <v>2978.1297000000004</v>
      </c>
      <c r="H208" s="161">
        <v>13.153567547989859</v>
      </c>
      <c r="I208" s="158" t="s">
        <v>56</v>
      </c>
      <c r="J208" s="68"/>
    </row>
    <row r="209" spans="1:10" s="26" customFormat="1" ht="14.25" x14ac:dyDescent="0.2">
      <c r="A209" s="157">
        <v>59</v>
      </c>
      <c r="B209" s="158">
        <v>1</v>
      </c>
      <c r="C209" t="s">
        <v>105</v>
      </c>
      <c r="D209" s="158" t="s">
        <v>35</v>
      </c>
      <c r="E209" s="162">
        <v>0.60783525414889716</v>
      </c>
      <c r="F209" s="163">
        <v>27710.489573306066</v>
      </c>
      <c r="G209" s="163">
        <v>2352.7800000000002</v>
      </c>
      <c r="H209" s="161">
        <v>4.1111111111111107</v>
      </c>
      <c r="I209" s="158" t="s">
        <v>56</v>
      </c>
      <c r="J209" s="68"/>
    </row>
    <row r="210" spans="1:10" s="26" customFormat="1" ht="14.25" x14ac:dyDescent="0.2">
      <c r="A210" s="157">
        <v>59</v>
      </c>
      <c r="B210" s="158">
        <v>2</v>
      </c>
      <c r="C210" t="s">
        <v>105</v>
      </c>
      <c r="D210" s="158" t="s">
        <v>35</v>
      </c>
      <c r="E210" s="162">
        <v>0.96219184911920008</v>
      </c>
      <c r="F210" s="163">
        <v>38925.518113870399</v>
      </c>
      <c r="G210" s="163">
        <f>G209*1.4</f>
        <v>3293.8920000000003</v>
      </c>
      <c r="H210" s="161">
        <v>7.3225108225108224</v>
      </c>
      <c r="I210" s="158" t="s">
        <v>56</v>
      </c>
      <c r="J210" s="68"/>
    </row>
    <row r="211" spans="1:10" s="26" customFormat="1" ht="14.25" x14ac:dyDescent="0.2">
      <c r="A211" s="157">
        <v>59</v>
      </c>
      <c r="B211" s="158">
        <v>3</v>
      </c>
      <c r="C211" t="s">
        <v>105</v>
      </c>
      <c r="D211" s="158" t="s">
        <v>35</v>
      </c>
      <c r="E211" s="162">
        <v>1.4038214853266233</v>
      </c>
      <c r="F211" s="163">
        <v>61667.548694202182</v>
      </c>
      <c r="G211" s="163">
        <f>G210*1.5</f>
        <v>4940.8380000000006</v>
      </c>
      <c r="H211" s="161">
        <v>7.5613382899628254</v>
      </c>
      <c r="I211" s="158" t="s">
        <v>56</v>
      </c>
      <c r="J211" s="68"/>
    </row>
    <row r="212" spans="1:10" s="26" customFormat="1" ht="14.25" x14ac:dyDescent="0.2">
      <c r="A212" s="157">
        <v>59</v>
      </c>
      <c r="B212" s="158">
        <v>4</v>
      </c>
      <c r="C212" t="s">
        <v>105</v>
      </c>
      <c r="D212" s="158" t="s">
        <v>35</v>
      </c>
      <c r="E212" s="162">
        <v>2.1927050988052281</v>
      </c>
      <c r="F212" s="163">
        <v>97886.60319456023</v>
      </c>
      <c r="G212" s="163">
        <f>G211*1.5</f>
        <v>7411.2570000000014</v>
      </c>
      <c r="H212" s="161">
        <v>7.5613382899628254</v>
      </c>
      <c r="I212" s="158" t="s">
        <v>56</v>
      </c>
      <c r="J212" s="68"/>
    </row>
    <row r="213" spans="1:10" s="26" customFormat="1" ht="14.25" x14ac:dyDescent="0.2">
      <c r="A213" s="157">
        <v>73</v>
      </c>
      <c r="B213" s="158">
        <v>1</v>
      </c>
      <c r="C213" t="s">
        <v>106</v>
      </c>
      <c r="D213" s="158" t="s">
        <v>36</v>
      </c>
      <c r="E213" s="162">
        <v>0.89326334136544017</v>
      </c>
      <c r="F213" s="163">
        <v>29051.701661068764</v>
      </c>
      <c r="G213" s="163">
        <v>1458.65</v>
      </c>
      <c r="H213" s="161">
        <v>2.3341523341523343</v>
      </c>
      <c r="I213" s="158" t="s">
        <v>56</v>
      </c>
      <c r="J213" s="68"/>
    </row>
    <row r="214" spans="1:10" s="26" customFormat="1" ht="14.25" x14ac:dyDescent="0.2">
      <c r="A214" s="157">
        <v>73</v>
      </c>
      <c r="B214" s="158">
        <v>2</v>
      </c>
      <c r="C214" t="s">
        <v>106</v>
      </c>
      <c r="D214" s="158" t="s">
        <v>36</v>
      </c>
      <c r="E214" s="162">
        <v>1.2692497434451371</v>
      </c>
      <c r="F214" s="163">
        <v>44160.700626987287</v>
      </c>
      <c r="G214" s="163">
        <f>G213*1.5</f>
        <v>2187.9750000000004</v>
      </c>
      <c r="H214" s="161">
        <v>3.4761204996326232</v>
      </c>
      <c r="I214" s="158" t="s">
        <v>56</v>
      </c>
      <c r="J214" s="68"/>
    </row>
    <row r="215" spans="1:10" s="26" customFormat="1" ht="14.25" x14ac:dyDescent="0.2">
      <c r="A215" s="157">
        <v>73</v>
      </c>
      <c r="B215" s="158">
        <v>3</v>
      </c>
      <c r="C215" t="s">
        <v>106</v>
      </c>
      <c r="D215" s="158" t="s">
        <v>36</v>
      </c>
      <c r="E215" s="162">
        <v>2.1595453392824178</v>
      </c>
      <c r="F215" s="163">
        <v>79156.229279134481</v>
      </c>
      <c r="G215" s="163">
        <f>G214*1.7</f>
        <v>3719.5575000000003</v>
      </c>
      <c r="H215" s="161">
        <v>7.7507598784194531</v>
      </c>
      <c r="I215" s="158" t="s">
        <v>56</v>
      </c>
      <c r="J215" s="68"/>
    </row>
    <row r="216" spans="1:10" s="26" customFormat="1" ht="14.25" x14ac:dyDescent="0.2">
      <c r="A216" s="157">
        <v>73</v>
      </c>
      <c r="B216" s="158">
        <v>4</v>
      </c>
      <c r="C216" t="s">
        <v>106</v>
      </c>
      <c r="D216" s="158" t="s">
        <v>36</v>
      </c>
      <c r="E216" s="162">
        <v>4.0997499786047475</v>
      </c>
      <c r="F216" s="163">
        <v>175126.56685118156</v>
      </c>
      <c r="G216" s="163">
        <f>G215*2.2</f>
        <v>8183.0265000000018</v>
      </c>
      <c r="H216" s="161">
        <v>14.460526315789474</v>
      </c>
      <c r="I216" s="158" t="s">
        <v>56</v>
      </c>
      <c r="J216" s="68"/>
    </row>
    <row r="217" spans="1:10" s="26" customFormat="1" ht="14.25" x14ac:dyDescent="0.2">
      <c r="A217" s="157">
        <v>82</v>
      </c>
      <c r="B217" s="158">
        <v>1</v>
      </c>
      <c r="C217" t="s">
        <v>107</v>
      </c>
      <c r="D217" s="158" t="s">
        <v>35</v>
      </c>
      <c r="E217" s="159" t="s">
        <v>34</v>
      </c>
      <c r="F217" s="160" t="s">
        <v>32</v>
      </c>
      <c r="G217" s="160" t="s">
        <v>32</v>
      </c>
      <c r="H217" s="161">
        <v>2.4315580985915495</v>
      </c>
      <c r="I217" s="158" t="s">
        <v>29</v>
      </c>
      <c r="J217" s="68"/>
    </row>
    <row r="218" spans="1:10" s="26" customFormat="1" ht="14.25" x14ac:dyDescent="0.2">
      <c r="A218" s="157">
        <v>82</v>
      </c>
      <c r="B218" s="158">
        <v>2</v>
      </c>
      <c r="C218" t="s">
        <v>107</v>
      </c>
      <c r="D218" s="158" t="s">
        <v>35</v>
      </c>
      <c r="E218" s="159" t="s">
        <v>34</v>
      </c>
      <c r="F218" s="160" t="s">
        <v>32</v>
      </c>
      <c r="G218" s="160" t="s">
        <v>32</v>
      </c>
      <c r="H218" s="161">
        <v>3.0384707287933095</v>
      </c>
      <c r="I218" s="158" t="s">
        <v>29</v>
      </c>
      <c r="J218" s="68"/>
    </row>
    <row r="219" spans="1:10" s="26" customFormat="1" ht="14.25" x14ac:dyDescent="0.2">
      <c r="A219" s="157">
        <v>82</v>
      </c>
      <c r="B219" s="158">
        <v>3</v>
      </c>
      <c r="C219" t="s">
        <v>107</v>
      </c>
      <c r="D219" s="158" t="s">
        <v>35</v>
      </c>
      <c r="E219" s="159" t="s">
        <v>34</v>
      </c>
      <c r="F219" s="160" t="s">
        <v>32</v>
      </c>
      <c r="G219" s="160" t="s">
        <v>32</v>
      </c>
      <c r="H219" s="161">
        <v>4.9048140043763677</v>
      </c>
      <c r="I219" s="158" t="s">
        <v>29</v>
      </c>
      <c r="J219" s="68"/>
    </row>
    <row r="220" spans="1:10" s="26" customFormat="1" ht="14.25" x14ac:dyDescent="0.2">
      <c r="A220" s="157">
        <v>82</v>
      </c>
      <c r="B220" s="158">
        <v>4</v>
      </c>
      <c r="C220" t="s">
        <v>107</v>
      </c>
      <c r="D220" s="158" t="s">
        <v>35</v>
      </c>
      <c r="E220" s="159" t="s">
        <v>34</v>
      </c>
      <c r="F220" s="160" t="s">
        <v>32</v>
      </c>
      <c r="G220" s="160" t="s">
        <v>32</v>
      </c>
      <c r="H220" s="161">
        <v>10.066176470588236</v>
      </c>
      <c r="I220" s="158" t="s">
        <v>29</v>
      </c>
      <c r="J220" s="68"/>
    </row>
    <row r="221" spans="1:10" s="26" customFormat="1" ht="14.25" x14ac:dyDescent="0.2">
      <c r="A221" s="157">
        <v>89</v>
      </c>
      <c r="B221" s="158">
        <v>1</v>
      </c>
      <c r="C221" t="s">
        <v>108</v>
      </c>
      <c r="D221" s="158" t="s">
        <v>36</v>
      </c>
      <c r="E221" s="159" t="s">
        <v>34</v>
      </c>
      <c r="F221" s="160" t="s">
        <v>32</v>
      </c>
      <c r="G221" s="160" t="s">
        <v>32</v>
      </c>
      <c r="H221" s="161">
        <v>2.3039731929152705</v>
      </c>
      <c r="I221" s="158" t="s">
        <v>29</v>
      </c>
      <c r="J221" s="68"/>
    </row>
    <row r="222" spans="1:10" s="26" customFormat="1" ht="14.25" x14ac:dyDescent="0.2">
      <c r="A222" s="157">
        <v>89</v>
      </c>
      <c r="B222" s="158">
        <v>2</v>
      </c>
      <c r="C222" t="s">
        <v>108</v>
      </c>
      <c r="D222" s="158" t="s">
        <v>36</v>
      </c>
      <c r="E222" s="159" t="s">
        <v>34</v>
      </c>
      <c r="F222" s="160" t="s">
        <v>32</v>
      </c>
      <c r="G222" s="160" t="s">
        <v>32</v>
      </c>
      <c r="H222" s="161">
        <v>3.9804216867469879</v>
      </c>
      <c r="I222" s="158" t="s">
        <v>29</v>
      </c>
      <c r="J222" s="68"/>
    </row>
    <row r="223" spans="1:10" s="26" customFormat="1" ht="14.25" x14ac:dyDescent="0.2">
      <c r="A223" s="157">
        <v>89</v>
      </c>
      <c r="B223" s="158">
        <v>3</v>
      </c>
      <c r="C223" t="s">
        <v>108</v>
      </c>
      <c r="D223" s="158" t="s">
        <v>36</v>
      </c>
      <c r="E223" s="159" t="s">
        <v>34</v>
      </c>
      <c r="F223" s="160" t="s">
        <v>32</v>
      </c>
      <c r="G223" s="160" t="s">
        <v>32</v>
      </c>
      <c r="H223" s="161">
        <v>8.2564424890006283</v>
      </c>
      <c r="I223" s="158" t="s">
        <v>29</v>
      </c>
      <c r="J223" s="68"/>
    </row>
    <row r="224" spans="1:10" s="26" customFormat="1" ht="14.25" x14ac:dyDescent="0.2">
      <c r="A224" s="157">
        <v>89</v>
      </c>
      <c r="B224" s="158">
        <v>4</v>
      </c>
      <c r="C224" t="s">
        <v>108</v>
      </c>
      <c r="D224" s="158" t="s">
        <v>36</v>
      </c>
      <c r="E224" s="159" t="s">
        <v>34</v>
      </c>
      <c r="F224" s="160" t="s">
        <v>32</v>
      </c>
      <c r="G224" s="160" t="s">
        <v>32</v>
      </c>
      <c r="H224" s="161">
        <v>17.377118644067796</v>
      </c>
      <c r="I224" s="158" t="s">
        <v>29</v>
      </c>
      <c r="J224" s="68"/>
    </row>
    <row r="225" spans="1:10" s="26" customFormat="1" ht="14.25" x14ac:dyDescent="0.2">
      <c r="A225" s="157">
        <v>91</v>
      </c>
      <c r="B225" s="158">
        <v>1</v>
      </c>
      <c r="C225" t="s">
        <v>109</v>
      </c>
      <c r="D225" s="158" t="s">
        <v>36</v>
      </c>
      <c r="E225" s="159" t="s">
        <v>34</v>
      </c>
      <c r="F225" s="160" t="s">
        <v>32</v>
      </c>
      <c r="G225" s="160" t="s">
        <v>32</v>
      </c>
      <c r="H225" s="161">
        <v>2.849502487562189</v>
      </c>
      <c r="I225" s="158" t="s">
        <v>29</v>
      </c>
      <c r="J225" s="68"/>
    </row>
    <row r="226" spans="1:10" s="26" customFormat="1" ht="14.25" x14ac:dyDescent="0.2">
      <c r="A226" s="157">
        <v>91</v>
      </c>
      <c r="B226" s="158">
        <v>2</v>
      </c>
      <c r="C226" t="s">
        <v>109</v>
      </c>
      <c r="D226" s="158" t="s">
        <v>36</v>
      </c>
      <c r="E226" s="159" t="s">
        <v>34</v>
      </c>
      <c r="F226" s="160" t="s">
        <v>32</v>
      </c>
      <c r="G226" s="160" t="s">
        <v>32</v>
      </c>
      <c r="H226" s="161">
        <v>5.1025067144136083</v>
      </c>
      <c r="I226" s="158" t="s">
        <v>29</v>
      </c>
      <c r="J226" s="68"/>
    </row>
    <row r="227" spans="1:10" s="26" customFormat="1" ht="14.25" x14ac:dyDescent="0.2">
      <c r="A227" s="157">
        <v>91</v>
      </c>
      <c r="B227" s="158">
        <v>3</v>
      </c>
      <c r="C227" t="s">
        <v>109</v>
      </c>
      <c r="D227" s="158" t="s">
        <v>36</v>
      </c>
      <c r="E227" s="159" t="s">
        <v>34</v>
      </c>
      <c r="F227" s="160" t="s">
        <v>32</v>
      </c>
      <c r="G227" s="160" t="s">
        <v>32</v>
      </c>
      <c r="H227" s="161">
        <v>11.093109869646183</v>
      </c>
      <c r="I227" s="158" t="s">
        <v>29</v>
      </c>
      <c r="J227" s="68"/>
    </row>
    <row r="228" spans="1:10" s="26" customFormat="1" ht="14.25" x14ac:dyDescent="0.2">
      <c r="A228" s="157">
        <v>91</v>
      </c>
      <c r="B228" s="158">
        <v>4</v>
      </c>
      <c r="C228" t="s">
        <v>109</v>
      </c>
      <c r="D228" s="158" t="s">
        <v>36</v>
      </c>
      <c r="E228" s="159" t="s">
        <v>34</v>
      </c>
      <c r="F228" s="160" t="s">
        <v>32</v>
      </c>
      <c r="G228" s="160" t="s">
        <v>32</v>
      </c>
      <c r="H228" s="161">
        <v>17.38659793814433</v>
      </c>
      <c r="I228" s="158" t="s">
        <v>29</v>
      </c>
      <c r="J228" s="68"/>
    </row>
    <row r="229" spans="1:10" s="26" customFormat="1" ht="14.25" x14ac:dyDescent="0.2">
      <c r="A229" s="157">
        <v>92</v>
      </c>
      <c r="B229" s="158">
        <v>1</v>
      </c>
      <c r="C229" t="s">
        <v>110</v>
      </c>
      <c r="D229" s="158" t="s">
        <v>36</v>
      </c>
      <c r="E229" s="159" t="s">
        <v>34</v>
      </c>
      <c r="F229" s="160" t="s">
        <v>32</v>
      </c>
      <c r="G229" s="160" t="s">
        <v>32</v>
      </c>
      <c r="H229" s="161">
        <v>1.9160090191657271</v>
      </c>
      <c r="I229" s="158" t="s">
        <v>29</v>
      </c>
      <c r="J229" s="68"/>
    </row>
    <row r="230" spans="1:10" s="26" customFormat="1" ht="14.25" x14ac:dyDescent="0.2">
      <c r="A230" s="157">
        <v>92</v>
      </c>
      <c r="B230" s="158">
        <v>2</v>
      </c>
      <c r="C230" t="s">
        <v>110</v>
      </c>
      <c r="D230" s="158" t="s">
        <v>36</v>
      </c>
      <c r="E230" s="159" t="s">
        <v>34</v>
      </c>
      <c r="F230" s="160" t="s">
        <v>32</v>
      </c>
      <c r="G230" s="160" t="s">
        <v>32</v>
      </c>
      <c r="H230" s="161">
        <v>2.7697606961566352</v>
      </c>
      <c r="I230" s="158" t="s">
        <v>29</v>
      </c>
      <c r="J230" s="68"/>
    </row>
    <row r="231" spans="1:10" s="26" customFormat="1" ht="14.25" x14ac:dyDescent="0.2">
      <c r="A231" s="157">
        <v>92</v>
      </c>
      <c r="B231" s="158">
        <v>3</v>
      </c>
      <c r="C231" t="s">
        <v>110</v>
      </c>
      <c r="D231" s="158" t="s">
        <v>36</v>
      </c>
      <c r="E231" s="159" t="s">
        <v>34</v>
      </c>
      <c r="F231" s="160" t="s">
        <v>32</v>
      </c>
      <c r="G231" s="160" t="s">
        <v>32</v>
      </c>
      <c r="H231" s="161">
        <v>5.6052356020942407</v>
      </c>
      <c r="I231" s="158" t="s">
        <v>29</v>
      </c>
      <c r="J231" s="68"/>
    </row>
    <row r="232" spans="1:10" s="26" customFormat="1" ht="14.25" x14ac:dyDescent="0.2">
      <c r="A232" s="157">
        <v>92</v>
      </c>
      <c r="B232" s="158">
        <v>4</v>
      </c>
      <c r="C232" t="s">
        <v>110</v>
      </c>
      <c r="D232" s="158" t="s">
        <v>36</v>
      </c>
      <c r="E232" s="159" t="s">
        <v>34</v>
      </c>
      <c r="F232" s="160" t="s">
        <v>32</v>
      </c>
      <c r="G232" s="160" t="s">
        <v>32</v>
      </c>
      <c r="H232" s="161">
        <v>13.170731707317072</v>
      </c>
      <c r="I232" s="158" t="s">
        <v>29</v>
      </c>
      <c r="J232" s="68"/>
    </row>
    <row r="233" spans="1:10" s="26" customFormat="1" ht="14.25" x14ac:dyDescent="0.2">
      <c r="A233" s="157">
        <v>95</v>
      </c>
      <c r="B233" s="158">
        <v>1</v>
      </c>
      <c r="C233" t="s">
        <v>111</v>
      </c>
      <c r="D233" s="158" t="s">
        <v>36</v>
      </c>
      <c r="E233" s="159" t="s">
        <v>34</v>
      </c>
      <c r="F233" s="160" t="s">
        <v>32</v>
      </c>
      <c r="G233" s="160" t="s">
        <v>32</v>
      </c>
      <c r="H233" s="161">
        <v>1.4168207024029575</v>
      </c>
      <c r="I233" s="158" t="s">
        <v>29</v>
      </c>
      <c r="J233" s="68"/>
    </row>
    <row r="234" spans="1:10" s="26" customFormat="1" ht="14.25" x14ac:dyDescent="0.2">
      <c r="A234" s="157">
        <v>95</v>
      </c>
      <c r="B234" s="158">
        <v>2</v>
      </c>
      <c r="C234" t="s">
        <v>111</v>
      </c>
      <c r="D234" s="158" t="s">
        <v>36</v>
      </c>
      <c r="E234" s="159" t="s">
        <v>34</v>
      </c>
      <c r="F234" s="160" t="s">
        <v>32</v>
      </c>
      <c r="G234" s="160" t="s">
        <v>32</v>
      </c>
      <c r="H234" s="161">
        <v>1.8431372549019607</v>
      </c>
      <c r="I234" s="158" t="s">
        <v>29</v>
      </c>
      <c r="J234" s="68"/>
    </row>
    <row r="235" spans="1:10" s="26" customFormat="1" ht="14.25" x14ac:dyDescent="0.2">
      <c r="A235" s="157">
        <v>95</v>
      </c>
      <c r="B235" s="158">
        <v>3</v>
      </c>
      <c r="C235" t="s">
        <v>111</v>
      </c>
      <c r="D235" s="158" t="s">
        <v>36</v>
      </c>
      <c r="E235" s="159" t="s">
        <v>34</v>
      </c>
      <c r="F235" s="160" t="s">
        <v>32</v>
      </c>
      <c r="G235" s="160" t="s">
        <v>32</v>
      </c>
      <c r="H235" s="161">
        <v>3.1923076923076925</v>
      </c>
      <c r="I235" s="158" t="s">
        <v>29</v>
      </c>
      <c r="J235" s="68"/>
    </row>
    <row r="236" spans="1:10" s="26" customFormat="1" ht="14.25" x14ac:dyDescent="0.2">
      <c r="A236" s="157">
        <v>95</v>
      </c>
      <c r="B236" s="158">
        <v>4</v>
      </c>
      <c r="C236" t="s">
        <v>111</v>
      </c>
      <c r="D236" s="158" t="s">
        <v>36</v>
      </c>
      <c r="E236" s="159" t="s">
        <v>34</v>
      </c>
      <c r="F236" s="160" t="s">
        <v>32</v>
      </c>
      <c r="G236" s="160" t="s">
        <v>32</v>
      </c>
      <c r="H236" s="161">
        <v>7.25</v>
      </c>
      <c r="I236" s="158" t="s">
        <v>29</v>
      </c>
      <c r="J236" s="68"/>
    </row>
    <row r="237" spans="1:10" s="26" customFormat="1" ht="14.25" x14ac:dyDescent="0.2">
      <c r="A237" s="157">
        <v>97</v>
      </c>
      <c r="B237" s="158">
        <v>1</v>
      </c>
      <c r="C237" t="s">
        <v>112</v>
      </c>
      <c r="D237" s="158" t="s">
        <v>36</v>
      </c>
      <c r="E237" s="159" t="s">
        <v>34</v>
      </c>
      <c r="F237" s="160" t="s">
        <v>32</v>
      </c>
      <c r="G237" s="160" t="s">
        <v>32</v>
      </c>
      <c r="H237" s="161">
        <v>1.5059655324790102</v>
      </c>
      <c r="I237" s="158" t="s">
        <v>29</v>
      </c>
      <c r="J237" s="68"/>
    </row>
    <row r="238" spans="1:10" s="26" customFormat="1" ht="14.25" x14ac:dyDescent="0.2">
      <c r="A238" s="157">
        <v>97</v>
      </c>
      <c r="B238" s="158">
        <v>2</v>
      </c>
      <c r="C238" t="s">
        <v>112</v>
      </c>
      <c r="D238" s="158" t="s">
        <v>36</v>
      </c>
      <c r="E238" s="159" t="s">
        <v>34</v>
      </c>
      <c r="F238" s="160" t="s">
        <v>32</v>
      </c>
      <c r="G238" s="160" t="s">
        <v>32</v>
      </c>
      <c r="H238" s="161">
        <v>2.4676923076923076</v>
      </c>
      <c r="I238" s="158" t="s">
        <v>29</v>
      </c>
      <c r="J238" s="68"/>
    </row>
    <row r="239" spans="1:10" s="26" customFormat="1" ht="14.25" x14ac:dyDescent="0.2">
      <c r="A239" s="157">
        <v>97</v>
      </c>
      <c r="B239" s="158">
        <v>3</v>
      </c>
      <c r="C239" t="s">
        <v>112</v>
      </c>
      <c r="D239" s="158" t="s">
        <v>36</v>
      </c>
      <c r="E239" s="159" t="s">
        <v>34</v>
      </c>
      <c r="F239" s="160" t="s">
        <v>32</v>
      </c>
      <c r="G239" s="160" t="s">
        <v>32</v>
      </c>
      <c r="H239" s="161">
        <v>4.8277027027027026</v>
      </c>
      <c r="I239" s="158" t="s">
        <v>29</v>
      </c>
      <c r="J239" s="68"/>
    </row>
    <row r="240" spans="1:10" s="26" customFormat="1" ht="14.25" x14ac:dyDescent="0.2">
      <c r="A240" s="157">
        <v>97</v>
      </c>
      <c r="B240" s="158">
        <v>4</v>
      </c>
      <c r="C240" t="s">
        <v>112</v>
      </c>
      <c r="D240" s="158" t="s">
        <v>36</v>
      </c>
      <c r="E240" s="159" t="s">
        <v>34</v>
      </c>
      <c r="F240" s="160" t="s">
        <v>32</v>
      </c>
      <c r="G240" s="160" t="s">
        <v>32</v>
      </c>
      <c r="H240" s="161">
        <v>9.6938775510204085</v>
      </c>
      <c r="I240" s="158" t="s">
        <v>29</v>
      </c>
      <c r="J240" s="68"/>
    </row>
    <row r="241" spans="1:10" s="26" customFormat="1" ht="14.25" x14ac:dyDescent="0.2">
      <c r="A241" s="157">
        <v>98</v>
      </c>
      <c r="B241" s="158">
        <v>1</v>
      </c>
      <c r="C241" t="s">
        <v>113</v>
      </c>
      <c r="D241" s="158" t="s">
        <v>36</v>
      </c>
      <c r="E241" s="162">
        <v>0.88471142091446353</v>
      </c>
      <c r="F241" s="163">
        <v>32743.208315315562</v>
      </c>
      <c r="G241" s="163">
        <v>1841.2</v>
      </c>
      <c r="H241" s="161">
        <v>2.5240909090909089</v>
      </c>
      <c r="I241" s="158" t="s">
        <v>56</v>
      </c>
      <c r="J241" s="68"/>
    </row>
    <row r="242" spans="1:10" s="26" customFormat="1" ht="14.25" x14ac:dyDescent="0.2">
      <c r="A242" s="157">
        <v>98</v>
      </c>
      <c r="B242" s="158">
        <v>2</v>
      </c>
      <c r="C242" t="s">
        <v>113</v>
      </c>
      <c r="D242" s="158" t="s">
        <v>36</v>
      </c>
      <c r="E242" s="162">
        <v>1.2504770424208111</v>
      </c>
      <c r="F242" s="163">
        <v>48921.66385909103</v>
      </c>
      <c r="G242" s="163">
        <f>G241*1.4</f>
        <v>2577.6799999999998</v>
      </c>
      <c r="H242" s="161">
        <v>4.0186893203883498</v>
      </c>
      <c r="I242" s="158" t="s">
        <v>56</v>
      </c>
      <c r="J242" s="68"/>
    </row>
    <row r="243" spans="1:10" s="26" customFormat="1" ht="14.25" x14ac:dyDescent="0.2">
      <c r="A243" s="157">
        <v>98</v>
      </c>
      <c r="B243" s="158">
        <v>3</v>
      </c>
      <c r="C243" t="s">
        <v>113</v>
      </c>
      <c r="D243" s="158" t="s">
        <v>36</v>
      </c>
      <c r="E243" s="162">
        <v>2.1476687635524128</v>
      </c>
      <c r="F243" s="163">
        <v>78764.985112802548</v>
      </c>
      <c r="G243" s="163">
        <f>G242*1.6</f>
        <v>4124.2879999999996</v>
      </c>
      <c r="H243" s="161">
        <v>8.0384875084402427</v>
      </c>
      <c r="I243" s="158" t="s">
        <v>56</v>
      </c>
      <c r="J243" s="68"/>
    </row>
    <row r="244" spans="1:10" s="26" customFormat="1" ht="14.25" x14ac:dyDescent="0.2">
      <c r="A244" s="157">
        <v>98</v>
      </c>
      <c r="B244" s="158">
        <v>4</v>
      </c>
      <c r="C244" t="s">
        <v>113</v>
      </c>
      <c r="D244" s="158" t="s">
        <v>36</v>
      </c>
      <c r="E244" s="162">
        <v>3.9524030084861828</v>
      </c>
      <c r="F244" s="163">
        <v>155040.23813039516</v>
      </c>
      <c r="G244" s="163">
        <f>G243*1.9</f>
        <v>7836.1471999999985</v>
      </c>
      <c r="H244" s="161">
        <v>15.591803278688525</v>
      </c>
      <c r="I244" s="158" t="s">
        <v>56</v>
      </c>
      <c r="J244" s="68"/>
    </row>
    <row r="245" spans="1:10" s="26" customFormat="1" ht="14.25" x14ac:dyDescent="0.2">
      <c r="A245" s="157">
        <v>110</v>
      </c>
      <c r="B245" s="158">
        <v>1</v>
      </c>
      <c r="C245" t="s">
        <v>114</v>
      </c>
      <c r="D245" s="158" t="s">
        <v>35</v>
      </c>
      <c r="E245" s="159" t="s">
        <v>34</v>
      </c>
      <c r="F245" s="160" t="s">
        <v>32</v>
      </c>
      <c r="G245" s="160" t="s">
        <v>32</v>
      </c>
      <c r="H245" s="161">
        <v>2.5079051383399209</v>
      </c>
      <c r="I245" s="158" t="s">
        <v>29</v>
      </c>
      <c r="J245" s="68"/>
    </row>
    <row r="246" spans="1:10" s="26" customFormat="1" ht="14.25" x14ac:dyDescent="0.2">
      <c r="A246" s="157">
        <v>110</v>
      </c>
      <c r="B246" s="158">
        <v>2</v>
      </c>
      <c r="C246" t="s">
        <v>114</v>
      </c>
      <c r="D246" s="158" t="s">
        <v>35</v>
      </c>
      <c r="E246" s="159" t="s">
        <v>34</v>
      </c>
      <c r="F246" s="160" t="s">
        <v>32</v>
      </c>
      <c r="G246" s="160" t="s">
        <v>32</v>
      </c>
      <c r="H246" s="161">
        <v>4.1521367521367525</v>
      </c>
      <c r="I246" s="158" t="s">
        <v>29</v>
      </c>
      <c r="J246" s="68"/>
    </row>
    <row r="247" spans="1:10" s="26" customFormat="1" ht="14.25" x14ac:dyDescent="0.2">
      <c r="A247" s="157">
        <v>110</v>
      </c>
      <c r="B247" s="158">
        <v>3</v>
      </c>
      <c r="C247" t="s">
        <v>114</v>
      </c>
      <c r="D247" s="158" t="s">
        <v>35</v>
      </c>
      <c r="E247" s="159" t="s">
        <v>34</v>
      </c>
      <c r="F247" s="160" t="s">
        <v>32</v>
      </c>
      <c r="G247" s="160" t="s">
        <v>32</v>
      </c>
      <c r="H247" s="161">
        <v>6.9334456613310866</v>
      </c>
      <c r="I247" s="158" t="s">
        <v>29</v>
      </c>
      <c r="J247" s="68"/>
    </row>
    <row r="248" spans="1:10" s="26" customFormat="1" ht="14.25" x14ac:dyDescent="0.2">
      <c r="A248" s="157">
        <v>110</v>
      </c>
      <c r="B248" s="158">
        <v>4</v>
      </c>
      <c r="C248" t="s">
        <v>114</v>
      </c>
      <c r="D248" s="158" t="s">
        <v>35</v>
      </c>
      <c r="E248" s="159" t="s">
        <v>34</v>
      </c>
      <c r="F248" s="160" t="s">
        <v>32</v>
      </c>
      <c r="G248" s="160" t="s">
        <v>32</v>
      </c>
      <c r="H248" s="161">
        <v>10.447619047619048</v>
      </c>
      <c r="I248" s="158" t="s">
        <v>29</v>
      </c>
      <c r="J248" s="68"/>
    </row>
    <row r="249" spans="1:10" s="26" customFormat="1" ht="14.25" x14ac:dyDescent="0.2">
      <c r="A249" s="157">
        <v>111</v>
      </c>
      <c r="B249" s="158">
        <v>1</v>
      </c>
      <c r="C249" t="s">
        <v>115</v>
      </c>
      <c r="D249" s="158" t="s">
        <v>35</v>
      </c>
      <c r="E249" s="159" t="s">
        <v>34</v>
      </c>
      <c r="F249" s="160" t="s">
        <v>32</v>
      </c>
      <c r="G249" s="160" t="s">
        <v>32</v>
      </c>
      <c r="H249" s="161">
        <v>1.9689356435643564</v>
      </c>
      <c r="I249" s="158" t="s">
        <v>29</v>
      </c>
      <c r="J249" s="68"/>
    </row>
    <row r="250" spans="1:10" s="26" customFormat="1" ht="14.25" x14ac:dyDescent="0.2">
      <c r="A250" s="157">
        <v>111</v>
      </c>
      <c r="B250" s="158">
        <v>2</v>
      </c>
      <c r="C250" t="s">
        <v>115</v>
      </c>
      <c r="D250" s="158" t="s">
        <v>35</v>
      </c>
      <c r="E250" s="159" t="s">
        <v>34</v>
      </c>
      <c r="F250" s="160" t="s">
        <v>32</v>
      </c>
      <c r="G250" s="160" t="s">
        <v>32</v>
      </c>
      <c r="H250" s="161">
        <v>2.5</v>
      </c>
      <c r="I250" s="158" t="s">
        <v>29</v>
      </c>
      <c r="J250" s="68"/>
    </row>
    <row r="251" spans="1:10" s="26" customFormat="1" ht="14.25" x14ac:dyDescent="0.2">
      <c r="A251" s="157">
        <v>111</v>
      </c>
      <c r="B251" s="158">
        <v>3</v>
      </c>
      <c r="C251" t="s">
        <v>115</v>
      </c>
      <c r="D251" s="158" t="s">
        <v>35</v>
      </c>
      <c r="E251" s="159" t="s">
        <v>34</v>
      </c>
      <c r="F251" s="160" t="s">
        <v>32</v>
      </c>
      <c r="G251" s="160" t="s">
        <v>32</v>
      </c>
      <c r="H251" s="161">
        <v>3.3223965763195435</v>
      </c>
      <c r="I251" s="158" t="s">
        <v>29</v>
      </c>
      <c r="J251" s="68"/>
    </row>
    <row r="252" spans="1:10" s="26" customFormat="1" ht="14.25" x14ac:dyDescent="0.2">
      <c r="A252" s="157">
        <v>111</v>
      </c>
      <c r="B252" s="158">
        <v>4</v>
      </c>
      <c r="C252" t="s">
        <v>115</v>
      </c>
      <c r="D252" s="158" t="s">
        <v>35</v>
      </c>
      <c r="E252" s="159" t="s">
        <v>34</v>
      </c>
      <c r="F252" s="160" t="s">
        <v>32</v>
      </c>
      <c r="G252" s="160" t="s">
        <v>32</v>
      </c>
      <c r="H252" s="161">
        <v>5.382352941176471</v>
      </c>
      <c r="I252" s="158" t="s">
        <v>29</v>
      </c>
      <c r="J252" s="68"/>
    </row>
    <row r="253" spans="1:10" s="26" customFormat="1" ht="14.25" x14ac:dyDescent="0.2">
      <c r="A253" s="157">
        <v>113</v>
      </c>
      <c r="B253" s="158">
        <v>1</v>
      </c>
      <c r="C253" t="s">
        <v>116</v>
      </c>
      <c r="D253" s="158" t="s">
        <v>35</v>
      </c>
      <c r="E253" s="159" t="s">
        <v>34</v>
      </c>
      <c r="F253" s="160" t="s">
        <v>32</v>
      </c>
      <c r="G253" s="160" t="s">
        <v>32</v>
      </c>
      <c r="H253" s="161">
        <v>1.9213130295668661</v>
      </c>
      <c r="I253" s="158" t="s">
        <v>29</v>
      </c>
      <c r="J253" s="68"/>
    </row>
    <row r="254" spans="1:10" s="26" customFormat="1" ht="14.25" x14ac:dyDescent="0.2">
      <c r="A254" s="157">
        <v>113</v>
      </c>
      <c r="B254" s="158">
        <v>2</v>
      </c>
      <c r="C254" t="s">
        <v>116</v>
      </c>
      <c r="D254" s="158" t="s">
        <v>35</v>
      </c>
      <c r="E254" s="159" t="s">
        <v>34</v>
      </c>
      <c r="F254" s="160" t="s">
        <v>32</v>
      </c>
      <c r="G254" s="160" t="s">
        <v>32</v>
      </c>
      <c r="H254" s="161">
        <v>2.6482340513479996</v>
      </c>
      <c r="I254" s="158" t="s">
        <v>29</v>
      </c>
      <c r="J254" s="68"/>
    </row>
    <row r="255" spans="1:10" s="26" customFormat="1" ht="14.25" x14ac:dyDescent="0.2">
      <c r="A255" s="157">
        <v>113</v>
      </c>
      <c r="B255" s="158">
        <v>3</v>
      </c>
      <c r="C255" t="s">
        <v>116</v>
      </c>
      <c r="D255" s="158" t="s">
        <v>35</v>
      </c>
      <c r="E255" s="159" t="s">
        <v>34</v>
      </c>
      <c r="F255" s="160" t="s">
        <v>32</v>
      </c>
      <c r="G255" s="160" t="s">
        <v>32</v>
      </c>
      <c r="H255" s="161">
        <v>3.8692998204667863</v>
      </c>
      <c r="I255" s="158" t="s">
        <v>29</v>
      </c>
      <c r="J255" s="68"/>
    </row>
    <row r="256" spans="1:10" s="26" customFormat="1" ht="14.25" x14ac:dyDescent="0.2">
      <c r="A256" s="157">
        <v>113</v>
      </c>
      <c r="B256" s="158">
        <v>4</v>
      </c>
      <c r="C256" t="s">
        <v>116</v>
      </c>
      <c r="D256" s="158" t="s">
        <v>35</v>
      </c>
      <c r="E256" s="159" t="s">
        <v>34</v>
      </c>
      <c r="F256" s="160" t="s">
        <v>32</v>
      </c>
      <c r="G256" s="160" t="s">
        <v>32</v>
      </c>
      <c r="H256" s="161">
        <v>6.316446911866759</v>
      </c>
      <c r="I256" s="158" t="s">
        <v>29</v>
      </c>
      <c r="J256" s="68"/>
    </row>
    <row r="257" spans="1:10" s="26" customFormat="1" ht="14.25" x14ac:dyDescent="0.2">
      <c r="A257" s="157">
        <v>114</v>
      </c>
      <c r="B257" s="158">
        <v>1</v>
      </c>
      <c r="C257" t="s">
        <v>117</v>
      </c>
      <c r="D257" s="158" t="s">
        <v>35</v>
      </c>
      <c r="E257" s="162">
        <v>0.4056350517947116</v>
      </c>
      <c r="F257" s="163">
        <v>15272.597308225673</v>
      </c>
      <c r="G257" s="163">
        <v>590.97</v>
      </c>
      <c r="H257" s="161">
        <v>2.1836158192090394</v>
      </c>
      <c r="I257" s="158" t="s">
        <v>56</v>
      </c>
      <c r="J257" s="68"/>
    </row>
    <row r="258" spans="1:10" s="26" customFormat="1" ht="14.25" x14ac:dyDescent="0.2">
      <c r="A258" s="157">
        <v>114</v>
      </c>
      <c r="B258" s="158">
        <v>2</v>
      </c>
      <c r="C258" t="s">
        <v>117</v>
      </c>
      <c r="D258" s="158" t="s">
        <v>35</v>
      </c>
      <c r="E258" s="162">
        <v>0.55197301106150398</v>
      </c>
      <c r="F258" s="163">
        <v>21841.92744716219</v>
      </c>
      <c r="G258" s="163">
        <f>G257*1.4</f>
        <v>827.35799999999995</v>
      </c>
      <c r="H258" s="161">
        <v>2.7778505897771955</v>
      </c>
      <c r="I258" s="158" t="s">
        <v>56</v>
      </c>
      <c r="J258" s="68"/>
    </row>
    <row r="259" spans="1:10" s="26" customFormat="1" ht="14.25" x14ac:dyDescent="0.2">
      <c r="A259" s="157">
        <v>114</v>
      </c>
      <c r="B259" s="158">
        <v>3</v>
      </c>
      <c r="C259" t="s">
        <v>117</v>
      </c>
      <c r="D259" s="158" t="s">
        <v>35</v>
      </c>
      <c r="E259" s="162">
        <v>0.92862005080040366</v>
      </c>
      <c r="F259" s="163">
        <v>36061.455728382993</v>
      </c>
      <c r="G259" s="163">
        <f>G257*1.5</f>
        <v>886.45500000000004</v>
      </c>
      <c r="H259" s="161">
        <v>4.398843930635838</v>
      </c>
      <c r="I259" s="158" t="s">
        <v>56</v>
      </c>
      <c r="J259" s="68"/>
    </row>
    <row r="260" spans="1:10" s="26" customFormat="1" ht="14.25" x14ac:dyDescent="0.2">
      <c r="A260" s="157">
        <v>114</v>
      </c>
      <c r="B260" s="158">
        <v>4</v>
      </c>
      <c r="C260" t="s">
        <v>117</v>
      </c>
      <c r="D260" s="158" t="s">
        <v>35</v>
      </c>
      <c r="E260" s="162">
        <v>2.2667572639507396</v>
      </c>
      <c r="F260" s="163">
        <v>93014.803151174638</v>
      </c>
      <c r="G260" s="163">
        <f>G259*2.5</f>
        <v>2216.1375000000003</v>
      </c>
      <c r="H260" s="161">
        <v>10.44</v>
      </c>
      <c r="I260" s="158" t="s">
        <v>56</v>
      </c>
      <c r="J260" s="68"/>
    </row>
    <row r="261" spans="1:10" s="26" customFormat="1" ht="14.25" x14ac:dyDescent="0.2">
      <c r="A261" s="157">
        <v>115</v>
      </c>
      <c r="B261" s="158">
        <v>1</v>
      </c>
      <c r="C261" t="s">
        <v>118</v>
      </c>
      <c r="D261" s="158" t="s">
        <v>35</v>
      </c>
      <c r="E261" s="159" t="s">
        <v>34</v>
      </c>
      <c r="F261" s="160" t="s">
        <v>32</v>
      </c>
      <c r="G261" s="160" t="s">
        <v>32</v>
      </c>
      <c r="H261" s="161">
        <v>2.2534824605998982</v>
      </c>
      <c r="I261" s="158" t="s">
        <v>29</v>
      </c>
      <c r="J261" s="68"/>
    </row>
    <row r="262" spans="1:10" s="26" customFormat="1" ht="14.25" x14ac:dyDescent="0.2">
      <c r="A262" s="157">
        <v>115</v>
      </c>
      <c r="B262" s="158">
        <v>2</v>
      </c>
      <c r="C262" t="s">
        <v>118</v>
      </c>
      <c r="D262" s="158" t="s">
        <v>35</v>
      </c>
      <c r="E262" s="159" t="s">
        <v>34</v>
      </c>
      <c r="F262" s="160" t="s">
        <v>32</v>
      </c>
      <c r="G262" s="160" t="s">
        <v>32</v>
      </c>
      <c r="H262" s="161">
        <v>2.8841165413533836</v>
      </c>
      <c r="I262" s="158" t="s">
        <v>29</v>
      </c>
      <c r="J262" s="68"/>
    </row>
    <row r="263" spans="1:10" s="26" customFormat="1" ht="14.25" x14ac:dyDescent="0.2">
      <c r="A263" s="157">
        <v>115</v>
      </c>
      <c r="B263" s="158">
        <v>3</v>
      </c>
      <c r="C263" t="s">
        <v>118</v>
      </c>
      <c r="D263" s="158" t="s">
        <v>35</v>
      </c>
      <c r="E263" s="159" t="s">
        <v>34</v>
      </c>
      <c r="F263" s="160" t="s">
        <v>32</v>
      </c>
      <c r="G263" s="160" t="s">
        <v>32</v>
      </c>
      <c r="H263" s="161">
        <v>4.9179894179894177</v>
      </c>
      <c r="I263" s="158" t="s">
        <v>29</v>
      </c>
      <c r="J263" s="68"/>
    </row>
    <row r="264" spans="1:10" s="26" customFormat="1" ht="14.25" x14ac:dyDescent="0.2">
      <c r="A264" s="157">
        <v>115</v>
      </c>
      <c r="B264" s="158">
        <v>4</v>
      </c>
      <c r="C264" t="s">
        <v>118</v>
      </c>
      <c r="D264" s="158" t="s">
        <v>35</v>
      </c>
      <c r="E264" s="159" t="s">
        <v>34</v>
      </c>
      <c r="F264" s="160" t="s">
        <v>32</v>
      </c>
      <c r="G264" s="160" t="s">
        <v>32</v>
      </c>
      <c r="H264" s="161">
        <v>7.7268408551068886</v>
      </c>
      <c r="I264" s="158" t="s">
        <v>29</v>
      </c>
      <c r="J264" s="68"/>
    </row>
    <row r="265" spans="1:10" s="26" customFormat="1" ht="14.25" x14ac:dyDescent="0.2">
      <c r="A265" s="157">
        <v>120</v>
      </c>
      <c r="B265" s="158">
        <v>1</v>
      </c>
      <c r="C265" t="s">
        <v>119</v>
      </c>
      <c r="D265" s="158" t="s">
        <v>36</v>
      </c>
      <c r="E265" s="162">
        <v>1.63741736809683</v>
      </c>
      <c r="F265" s="163">
        <v>44466.675424343739</v>
      </c>
      <c r="G265" s="163">
        <v>3285.15</v>
      </c>
      <c r="H265" s="161">
        <v>3.8778806381721491</v>
      </c>
      <c r="I265" s="158" t="s">
        <v>56</v>
      </c>
      <c r="J265" s="68"/>
    </row>
    <row r="266" spans="1:10" s="26" customFormat="1" ht="14.25" x14ac:dyDescent="0.2">
      <c r="A266" s="157">
        <v>120</v>
      </c>
      <c r="B266" s="158">
        <v>2</v>
      </c>
      <c r="C266" t="s">
        <v>119</v>
      </c>
      <c r="D266" s="158" t="s">
        <v>36</v>
      </c>
      <c r="E266" s="162">
        <v>2.032043828447776</v>
      </c>
      <c r="F266" s="163">
        <v>58972.841640487903</v>
      </c>
      <c r="G266" s="163">
        <f>G265*1.3</f>
        <v>4270.6950000000006</v>
      </c>
      <c r="H266" s="161">
        <v>5.7476230191826518</v>
      </c>
      <c r="I266" s="158" t="s">
        <v>56</v>
      </c>
      <c r="J266" s="68"/>
    </row>
    <row r="267" spans="1:10" s="26" customFormat="1" ht="14.25" x14ac:dyDescent="0.2">
      <c r="A267" s="157">
        <v>120</v>
      </c>
      <c r="B267" s="158">
        <v>3</v>
      </c>
      <c r="C267" t="s">
        <v>119</v>
      </c>
      <c r="D267" s="158" t="s">
        <v>36</v>
      </c>
      <c r="E267" s="162">
        <v>3.0948397476191647</v>
      </c>
      <c r="F267" s="163">
        <v>99793.719876422125</v>
      </c>
      <c r="G267" s="163">
        <f>G266*1.6</f>
        <v>6833.112000000001</v>
      </c>
      <c r="H267" s="161">
        <v>9.5833798103736747</v>
      </c>
      <c r="I267" s="158" t="s">
        <v>56</v>
      </c>
      <c r="J267" s="68"/>
    </row>
    <row r="268" spans="1:10" s="26" customFormat="1" ht="14.25" x14ac:dyDescent="0.2">
      <c r="A268" s="157">
        <v>120</v>
      </c>
      <c r="B268" s="158">
        <v>4</v>
      </c>
      <c r="C268" t="s">
        <v>119</v>
      </c>
      <c r="D268" s="158" t="s">
        <v>36</v>
      </c>
      <c r="E268" s="162">
        <v>5.4164408494685832</v>
      </c>
      <c r="F268" s="163">
        <v>194503.74386050884</v>
      </c>
      <c r="G268" s="163">
        <f>G267*1.9</f>
        <v>12982.912800000002</v>
      </c>
      <c r="H268" s="161">
        <v>16.065380493033228</v>
      </c>
      <c r="I268" s="158" t="s">
        <v>56</v>
      </c>
      <c r="J268" s="68"/>
    </row>
    <row r="269" spans="1:10" s="26" customFormat="1" ht="14.25" x14ac:dyDescent="0.2">
      <c r="A269" s="157">
        <v>121</v>
      </c>
      <c r="B269" s="158">
        <v>1</v>
      </c>
      <c r="C269" t="s">
        <v>120</v>
      </c>
      <c r="D269" s="158" t="s">
        <v>36</v>
      </c>
      <c r="E269" s="159" t="s">
        <v>34</v>
      </c>
      <c r="F269" s="160" t="s">
        <v>32</v>
      </c>
      <c r="G269" s="160" t="s">
        <v>32</v>
      </c>
      <c r="H269" s="161">
        <v>3.2436819774949273</v>
      </c>
      <c r="I269" s="158" t="s">
        <v>29</v>
      </c>
      <c r="J269" s="68"/>
    </row>
    <row r="270" spans="1:10" s="26" customFormat="1" ht="14.25" x14ac:dyDescent="0.2">
      <c r="A270" s="157">
        <v>121</v>
      </c>
      <c r="B270" s="158">
        <v>2</v>
      </c>
      <c r="C270" t="s">
        <v>120</v>
      </c>
      <c r="D270" s="158" t="s">
        <v>36</v>
      </c>
      <c r="E270" s="159" t="s">
        <v>34</v>
      </c>
      <c r="F270" s="160" t="s">
        <v>32</v>
      </c>
      <c r="G270" s="160" t="s">
        <v>32</v>
      </c>
      <c r="H270" s="161">
        <v>5.5670566293658865</v>
      </c>
      <c r="I270" s="158" t="s">
        <v>29</v>
      </c>
      <c r="J270" s="68"/>
    </row>
    <row r="271" spans="1:10" s="26" customFormat="1" ht="14.25" x14ac:dyDescent="0.2">
      <c r="A271" s="157">
        <v>121</v>
      </c>
      <c r="B271" s="158">
        <v>3</v>
      </c>
      <c r="C271" t="s">
        <v>120</v>
      </c>
      <c r="D271" s="158" t="s">
        <v>36</v>
      </c>
      <c r="E271" s="159" t="s">
        <v>34</v>
      </c>
      <c r="F271" s="160" t="s">
        <v>32</v>
      </c>
      <c r="G271" s="160" t="s">
        <v>32</v>
      </c>
      <c r="H271" s="161">
        <v>9.9987622060239314</v>
      </c>
      <c r="I271" s="158" t="s">
        <v>29</v>
      </c>
      <c r="J271" s="68"/>
    </row>
    <row r="272" spans="1:10" s="26" customFormat="1" ht="14.25" x14ac:dyDescent="0.2">
      <c r="A272" s="157">
        <v>121</v>
      </c>
      <c r="B272" s="158">
        <v>4</v>
      </c>
      <c r="C272" t="s">
        <v>120</v>
      </c>
      <c r="D272" s="158" t="s">
        <v>36</v>
      </c>
      <c r="E272" s="159" t="s">
        <v>34</v>
      </c>
      <c r="F272" s="160" t="s">
        <v>32</v>
      </c>
      <c r="G272" s="160" t="s">
        <v>32</v>
      </c>
      <c r="H272" s="161">
        <v>15.566947033416685</v>
      </c>
      <c r="I272" s="158" t="s">
        <v>29</v>
      </c>
      <c r="J272" s="68"/>
    </row>
    <row r="273" spans="1:10" s="26" customFormat="1" ht="14.25" x14ac:dyDescent="0.2">
      <c r="A273" s="157">
        <v>130</v>
      </c>
      <c r="B273" s="158">
        <v>1</v>
      </c>
      <c r="C273" t="s">
        <v>121</v>
      </c>
      <c r="D273" s="158" t="s">
        <v>35</v>
      </c>
      <c r="E273" s="162">
        <v>2.7195337874726251</v>
      </c>
      <c r="F273" s="163">
        <v>77222.419532010055</v>
      </c>
      <c r="G273" s="163">
        <v>4251.22</v>
      </c>
      <c r="H273" s="161">
        <v>10.784810126582279</v>
      </c>
      <c r="I273" s="158" t="s">
        <v>56</v>
      </c>
      <c r="J273" s="68"/>
    </row>
    <row r="274" spans="1:10" s="26" customFormat="1" ht="14.25" x14ac:dyDescent="0.2">
      <c r="A274" s="157">
        <v>130</v>
      </c>
      <c r="B274" s="158">
        <v>2</v>
      </c>
      <c r="C274" t="s">
        <v>121</v>
      </c>
      <c r="D274" s="158" t="s">
        <v>35</v>
      </c>
      <c r="E274" s="162">
        <v>3.229899629902695</v>
      </c>
      <c r="F274" s="163">
        <v>106529.88856370599</v>
      </c>
      <c r="G274" s="163">
        <f>G273*1.3</f>
        <v>5526.5860000000002</v>
      </c>
      <c r="H274" s="161">
        <v>11.695079086115992</v>
      </c>
      <c r="I274" s="158" t="s">
        <v>56</v>
      </c>
      <c r="J274" s="68"/>
    </row>
    <row r="275" spans="1:10" s="26" customFormat="1" ht="14.25" x14ac:dyDescent="0.2">
      <c r="A275" s="157">
        <v>130</v>
      </c>
      <c r="B275" s="158">
        <v>3</v>
      </c>
      <c r="C275" t="s">
        <v>121</v>
      </c>
      <c r="D275" s="158" t="s">
        <v>35</v>
      </c>
      <c r="E275" s="162">
        <v>3.7980834713287779</v>
      </c>
      <c r="F275" s="163">
        <v>129577.8987470088</v>
      </c>
      <c r="G275" s="163">
        <f>G274*1.2</f>
        <v>6631.9031999999997</v>
      </c>
      <c r="H275" s="161">
        <v>13.51970227670753</v>
      </c>
      <c r="I275" s="158" t="s">
        <v>56</v>
      </c>
      <c r="J275" s="68"/>
    </row>
    <row r="276" spans="1:10" s="26" customFormat="1" ht="14.25" x14ac:dyDescent="0.2">
      <c r="A276" s="157">
        <v>130</v>
      </c>
      <c r="B276" s="158">
        <v>4</v>
      </c>
      <c r="C276" t="s">
        <v>121</v>
      </c>
      <c r="D276" s="158" t="s">
        <v>35</v>
      </c>
      <c r="E276" s="162">
        <v>5.0983654971805077</v>
      </c>
      <c r="F276" s="163">
        <v>181884.35963425794</v>
      </c>
      <c r="G276" s="163">
        <f>G275*1.4</f>
        <v>9284.6644799999995</v>
      </c>
      <c r="H276" s="161">
        <v>16.807687227578921</v>
      </c>
      <c r="I276" s="158" t="s">
        <v>56</v>
      </c>
      <c r="J276" s="68"/>
    </row>
    <row r="277" spans="1:10" s="26" customFormat="1" ht="14.25" x14ac:dyDescent="0.2">
      <c r="A277" s="157">
        <v>131</v>
      </c>
      <c r="B277" s="158">
        <v>1</v>
      </c>
      <c r="C277" t="s">
        <v>122</v>
      </c>
      <c r="D277" s="158" t="s">
        <v>35</v>
      </c>
      <c r="E277" s="159" t="s">
        <v>34</v>
      </c>
      <c r="F277" s="160" t="s">
        <v>32</v>
      </c>
      <c r="G277" s="160" t="s">
        <v>32</v>
      </c>
      <c r="H277" s="161">
        <v>6.7314487632508833</v>
      </c>
      <c r="I277" s="158" t="s">
        <v>29</v>
      </c>
      <c r="J277" s="68"/>
    </row>
    <row r="278" spans="1:10" s="26" customFormat="1" ht="14.25" x14ac:dyDescent="0.2">
      <c r="A278" s="157">
        <v>131</v>
      </c>
      <c r="B278" s="158">
        <v>2</v>
      </c>
      <c r="C278" t="s">
        <v>122</v>
      </c>
      <c r="D278" s="158" t="s">
        <v>35</v>
      </c>
      <c r="E278" s="159" t="s">
        <v>34</v>
      </c>
      <c r="F278" s="160" t="s">
        <v>32</v>
      </c>
      <c r="G278" s="160" t="s">
        <v>32</v>
      </c>
      <c r="H278" s="161">
        <v>7.8909249563699824</v>
      </c>
      <c r="I278" s="158" t="s">
        <v>29</v>
      </c>
      <c r="J278" s="68"/>
    </row>
    <row r="279" spans="1:10" s="26" customFormat="1" ht="14.25" x14ac:dyDescent="0.2">
      <c r="A279" s="157">
        <v>131</v>
      </c>
      <c r="B279" s="158">
        <v>3</v>
      </c>
      <c r="C279" t="s">
        <v>122</v>
      </c>
      <c r="D279" s="158" t="s">
        <v>35</v>
      </c>
      <c r="E279" s="159" t="s">
        <v>34</v>
      </c>
      <c r="F279" s="160" t="s">
        <v>32</v>
      </c>
      <c r="G279" s="160" t="s">
        <v>32</v>
      </c>
      <c r="H279" s="161">
        <v>9.9083333333333332</v>
      </c>
      <c r="I279" s="158" t="s">
        <v>29</v>
      </c>
      <c r="J279" s="68"/>
    </row>
    <row r="280" spans="1:10" s="26" customFormat="1" ht="14.25" x14ac:dyDescent="0.2">
      <c r="A280" s="157">
        <v>131</v>
      </c>
      <c r="B280" s="158">
        <v>4</v>
      </c>
      <c r="C280" t="s">
        <v>122</v>
      </c>
      <c r="D280" s="158" t="s">
        <v>35</v>
      </c>
      <c r="E280" s="159" t="s">
        <v>34</v>
      </c>
      <c r="F280" s="160" t="s">
        <v>32</v>
      </c>
      <c r="G280" s="160" t="s">
        <v>32</v>
      </c>
      <c r="H280" s="161">
        <v>11.479784366576819</v>
      </c>
      <c r="I280" s="158" t="s">
        <v>29</v>
      </c>
      <c r="J280" s="68"/>
    </row>
    <row r="281" spans="1:10" s="26" customFormat="1" ht="14.25" x14ac:dyDescent="0.2">
      <c r="A281" s="158">
        <v>132</v>
      </c>
      <c r="B281" s="158">
        <v>1</v>
      </c>
      <c r="C281" t="s">
        <v>123</v>
      </c>
      <c r="D281" s="158" t="s">
        <v>35</v>
      </c>
      <c r="E281" s="159" t="s">
        <v>34</v>
      </c>
      <c r="F281" s="160" t="s">
        <v>32</v>
      </c>
      <c r="G281" s="160" t="s">
        <v>32</v>
      </c>
      <c r="H281" s="161">
        <v>2.9753086419753085</v>
      </c>
      <c r="I281" s="158" t="s">
        <v>29</v>
      </c>
      <c r="J281" s="68"/>
    </row>
    <row r="282" spans="1:10" s="26" customFormat="1" ht="14.25" x14ac:dyDescent="0.2">
      <c r="A282" s="158">
        <v>132</v>
      </c>
      <c r="B282" s="158">
        <v>2</v>
      </c>
      <c r="C282" t="s">
        <v>123</v>
      </c>
      <c r="D282" s="158" t="s">
        <v>35</v>
      </c>
      <c r="E282" s="159" t="s">
        <v>34</v>
      </c>
      <c r="F282" s="160" t="s">
        <v>32</v>
      </c>
      <c r="G282" s="160" t="s">
        <v>32</v>
      </c>
      <c r="H282" s="161">
        <v>3.8459167950693374</v>
      </c>
      <c r="I282" s="158" t="s">
        <v>29</v>
      </c>
      <c r="J282" s="68"/>
    </row>
    <row r="283" spans="1:10" s="26" customFormat="1" ht="14.25" x14ac:dyDescent="0.2">
      <c r="A283" s="158">
        <v>132</v>
      </c>
      <c r="B283" s="158">
        <v>3</v>
      </c>
      <c r="C283" t="s">
        <v>123</v>
      </c>
      <c r="D283" s="158" t="s">
        <v>35</v>
      </c>
      <c r="E283" s="159" t="s">
        <v>34</v>
      </c>
      <c r="F283" s="160" t="s">
        <v>32</v>
      </c>
      <c r="G283" s="160" t="s">
        <v>32</v>
      </c>
      <c r="H283" s="161">
        <v>5.7017543859649127</v>
      </c>
      <c r="I283" s="158" t="s">
        <v>29</v>
      </c>
      <c r="J283" s="68"/>
    </row>
    <row r="284" spans="1:10" s="26" customFormat="1" ht="14.25" x14ac:dyDescent="0.2">
      <c r="A284" s="158">
        <v>132</v>
      </c>
      <c r="B284" s="158">
        <v>4</v>
      </c>
      <c r="C284" t="s">
        <v>123</v>
      </c>
      <c r="D284" s="158" t="s">
        <v>35</v>
      </c>
      <c r="E284" s="159" t="s">
        <v>34</v>
      </c>
      <c r="F284" s="160" t="s">
        <v>32</v>
      </c>
      <c r="G284" s="160" t="s">
        <v>32</v>
      </c>
      <c r="H284" s="161">
        <v>7.7196969696969697</v>
      </c>
      <c r="I284" s="158" t="s">
        <v>29</v>
      </c>
      <c r="J284" s="68"/>
    </row>
    <row r="285" spans="1:10" s="26" customFormat="1" ht="14.25" x14ac:dyDescent="0.2">
      <c r="A285" s="158">
        <v>133</v>
      </c>
      <c r="B285" s="158">
        <v>1</v>
      </c>
      <c r="C285" t="s">
        <v>124</v>
      </c>
      <c r="D285" s="158" t="s">
        <v>35</v>
      </c>
      <c r="E285" s="162">
        <v>0.40031818674379832</v>
      </c>
      <c r="F285" s="163">
        <v>16974.085494102572</v>
      </c>
      <c r="G285" s="163">
        <v>575.91999999999996</v>
      </c>
      <c r="H285" s="161">
        <v>2.3262032085561497</v>
      </c>
      <c r="I285" s="158" t="s">
        <v>56</v>
      </c>
      <c r="J285" s="68"/>
    </row>
    <row r="286" spans="1:10" s="26" customFormat="1" ht="14.25" x14ac:dyDescent="0.2">
      <c r="A286" s="158">
        <v>133</v>
      </c>
      <c r="B286" s="158">
        <v>2</v>
      </c>
      <c r="C286" t="s">
        <v>124</v>
      </c>
      <c r="D286" s="158" t="s">
        <v>35</v>
      </c>
      <c r="E286" s="162">
        <v>0.66058087985882108</v>
      </c>
      <c r="F286" s="163">
        <v>24120.901871390528</v>
      </c>
      <c r="G286" s="163">
        <f>G285*1.4</f>
        <v>806.2879999999999</v>
      </c>
      <c r="H286" s="161">
        <v>3.6759203953084274</v>
      </c>
      <c r="I286" s="158" t="s">
        <v>56</v>
      </c>
      <c r="J286" s="68"/>
    </row>
    <row r="287" spans="1:10" s="26" customFormat="1" ht="14.25" x14ac:dyDescent="0.2">
      <c r="A287" s="158">
        <v>133</v>
      </c>
      <c r="B287" s="158">
        <v>3</v>
      </c>
      <c r="C287" t="s">
        <v>124</v>
      </c>
      <c r="D287" s="158" t="s">
        <v>35</v>
      </c>
      <c r="E287" s="162">
        <v>1.0096628538332648</v>
      </c>
      <c r="F287" s="163">
        <v>38287.398612399535</v>
      </c>
      <c r="G287" s="163">
        <f>G286*1.5</f>
        <v>1209.4319999999998</v>
      </c>
      <c r="H287" s="161">
        <v>5.1888948567406885</v>
      </c>
      <c r="I287" s="158" t="s">
        <v>56</v>
      </c>
      <c r="J287" s="68"/>
    </row>
    <row r="288" spans="1:10" s="26" customFormat="1" ht="14.25" x14ac:dyDescent="0.2">
      <c r="A288" s="158">
        <v>133</v>
      </c>
      <c r="B288" s="158">
        <v>4</v>
      </c>
      <c r="C288" t="s">
        <v>124</v>
      </c>
      <c r="D288" s="158" t="s">
        <v>35</v>
      </c>
      <c r="E288" s="162">
        <v>1.7720230014359626</v>
      </c>
      <c r="F288" s="163">
        <v>65032.640317392033</v>
      </c>
      <c r="G288" s="163">
        <f>G287*1.7</f>
        <v>2056.0343999999996</v>
      </c>
      <c r="H288" s="161">
        <v>6.6106269709402872</v>
      </c>
      <c r="I288" s="158" t="s">
        <v>56</v>
      </c>
      <c r="J288" s="68"/>
    </row>
    <row r="289" spans="1:10" s="26" customFormat="1" ht="14.25" x14ac:dyDescent="0.2">
      <c r="A289" s="158">
        <v>134</v>
      </c>
      <c r="B289" s="158">
        <v>1</v>
      </c>
      <c r="C289" t="s">
        <v>125</v>
      </c>
      <c r="D289" s="158" t="s">
        <v>35</v>
      </c>
      <c r="E289" s="162">
        <v>0.53737955678074767</v>
      </c>
      <c r="F289" s="163">
        <v>20143.923897590685</v>
      </c>
      <c r="G289" s="163">
        <v>852.69</v>
      </c>
      <c r="H289" s="161">
        <v>2.5515716794864032</v>
      </c>
      <c r="I289" s="158" t="s">
        <v>56</v>
      </c>
      <c r="J289" s="68"/>
    </row>
    <row r="290" spans="1:10" s="26" customFormat="1" ht="14.25" x14ac:dyDescent="0.2">
      <c r="A290" s="158">
        <v>134</v>
      </c>
      <c r="B290" s="158">
        <v>2</v>
      </c>
      <c r="C290" t="s">
        <v>125</v>
      </c>
      <c r="D290" s="158" t="s">
        <v>35</v>
      </c>
      <c r="E290" s="162">
        <v>0.71305507089084397</v>
      </c>
      <c r="F290" s="163">
        <v>27025.027365525548</v>
      </c>
      <c r="G290" s="163">
        <f>G289*1.3</f>
        <v>1108.4970000000001</v>
      </c>
      <c r="H290" s="161">
        <v>3.4791408343666252</v>
      </c>
      <c r="I290" s="158" t="s">
        <v>56</v>
      </c>
      <c r="J290" s="68"/>
    </row>
    <row r="291" spans="1:10" s="26" customFormat="1" ht="14.25" x14ac:dyDescent="0.2">
      <c r="A291" s="158">
        <v>134</v>
      </c>
      <c r="B291" s="158">
        <v>3</v>
      </c>
      <c r="C291" t="s">
        <v>125</v>
      </c>
      <c r="D291" s="158" t="s">
        <v>35</v>
      </c>
      <c r="E291" s="162">
        <v>1.0628909199803711</v>
      </c>
      <c r="F291" s="163">
        <v>40452.547664608268</v>
      </c>
      <c r="G291" s="163">
        <f>G290*1.4</f>
        <v>1551.8958</v>
      </c>
      <c r="H291" s="161">
        <v>4.9552625772285968</v>
      </c>
      <c r="I291" s="158" t="s">
        <v>56</v>
      </c>
      <c r="J291" s="68"/>
    </row>
    <row r="292" spans="1:10" s="26" customFormat="1" ht="14.25" x14ac:dyDescent="0.2">
      <c r="A292" s="158">
        <v>134</v>
      </c>
      <c r="B292" s="158">
        <v>4</v>
      </c>
      <c r="C292" t="s">
        <v>125</v>
      </c>
      <c r="D292" s="158" t="s">
        <v>35</v>
      </c>
      <c r="E292" s="162">
        <v>1.6250365928416795</v>
      </c>
      <c r="F292" s="163">
        <v>61311.259704853757</v>
      </c>
      <c r="G292" s="163">
        <f>G291*1.5</f>
        <v>2327.8436999999999</v>
      </c>
      <c r="H292" s="161">
        <v>6.5590136821530596</v>
      </c>
      <c r="I292" s="158" t="s">
        <v>56</v>
      </c>
      <c r="J292" s="68"/>
    </row>
    <row r="293" spans="1:10" s="26" customFormat="1" ht="14.25" x14ac:dyDescent="0.2">
      <c r="A293" s="158">
        <v>135</v>
      </c>
      <c r="B293" s="158">
        <v>1</v>
      </c>
      <c r="C293" t="s">
        <v>126</v>
      </c>
      <c r="D293" s="158" t="s">
        <v>35</v>
      </c>
      <c r="E293" s="162">
        <v>0.68941128019031528</v>
      </c>
      <c r="F293" s="163">
        <v>25584.499992421672</v>
      </c>
      <c r="G293" s="163">
        <v>721.52</v>
      </c>
      <c r="H293" s="161">
        <v>2.962785009172709</v>
      </c>
      <c r="I293" s="158" t="s">
        <v>56</v>
      </c>
      <c r="J293" s="68"/>
    </row>
    <row r="294" spans="1:10" s="26" customFormat="1" ht="14.25" x14ac:dyDescent="0.2">
      <c r="A294" s="158">
        <v>135</v>
      </c>
      <c r="B294" s="158">
        <v>2</v>
      </c>
      <c r="C294" t="s">
        <v>126</v>
      </c>
      <c r="D294" s="158" t="s">
        <v>35</v>
      </c>
      <c r="E294" s="162">
        <v>0.80626375559084051</v>
      </c>
      <c r="F294" s="163">
        <v>28381.943659029213</v>
      </c>
      <c r="G294" s="163">
        <f>G293*1.1</f>
        <v>793.67200000000003</v>
      </c>
      <c r="H294" s="161">
        <v>3.5250468457214241</v>
      </c>
      <c r="I294" s="158" t="s">
        <v>56</v>
      </c>
      <c r="J294" s="68"/>
    </row>
    <row r="295" spans="1:10" s="26" customFormat="1" ht="14.25" x14ac:dyDescent="0.2">
      <c r="A295" s="158">
        <v>135</v>
      </c>
      <c r="B295" s="158">
        <v>3</v>
      </c>
      <c r="C295" t="s">
        <v>126</v>
      </c>
      <c r="D295" s="158" t="s">
        <v>35</v>
      </c>
      <c r="E295" s="162">
        <v>1.1444362082170445</v>
      </c>
      <c r="F295" s="163">
        <v>41358.546216201277</v>
      </c>
      <c r="G295" s="163">
        <f>G294*1.4</f>
        <v>1111.1407999999999</v>
      </c>
      <c r="H295" s="161">
        <v>5.244846746728804</v>
      </c>
      <c r="I295" s="158" t="s">
        <v>56</v>
      </c>
      <c r="J295" s="68"/>
    </row>
    <row r="296" spans="1:10" s="26" customFormat="1" ht="14.25" x14ac:dyDescent="0.2">
      <c r="A296" s="158">
        <v>135</v>
      </c>
      <c r="B296" s="158">
        <v>4</v>
      </c>
      <c r="C296" t="s">
        <v>126</v>
      </c>
      <c r="D296" s="158" t="s">
        <v>35</v>
      </c>
      <c r="E296" s="162">
        <v>1.984105552687166</v>
      </c>
      <c r="F296" s="163">
        <v>71592.553550067867</v>
      </c>
      <c r="G296" s="163">
        <f>G295*1.7</f>
        <v>1888.9393599999999</v>
      </c>
      <c r="H296" s="161">
        <v>7.8013656114214776</v>
      </c>
      <c r="I296" s="158" t="s">
        <v>56</v>
      </c>
      <c r="J296" s="68"/>
    </row>
    <row r="297" spans="1:10" s="26" customFormat="1" ht="14.25" x14ac:dyDescent="0.2">
      <c r="A297" s="158">
        <v>136</v>
      </c>
      <c r="B297" s="158">
        <v>1</v>
      </c>
      <c r="C297" t="s">
        <v>127</v>
      </c>
      <c r="D297" s="158" t="s">
        <v>35</v>
      </c>
      <c r="E297" s="162">
        <v>0.67355721012993064</v>
      </c>
      <c r="F297" s="163">
        <v>27043.502232959498</v>
      </c>
      <c r="G297" s="163">
        <v>905.65</v>
      </c>
      <c r="H297" s="161">
        <v>3.1681457262961232</v>
      </c>
      <c r="I297" s="158" t="s">
        <v>56</v>
      </c>
      <c r="J297" s="68"/>
    </row>
    <row r="298" spans="1:10" s="26" customFormat="1" ht="14.25" x14ac:dyDescent="0.2">
      <c r="A298" s="158">
        <v>136</v>
      </c>
      <c r="B298" s="158">
        <v>2</v>
      </c>
      <c r="C298" t="s">
        <v>127</v>
      </c>
      <c r="D298" s="158" t="s">
        <v>35</v>
      </c>
      <c r="E298" s="162">
        <v>0.8813533298823133</v>
      </c>
      <c r="F298" s="163">
        <v>34164.164803535794</v>
      </c>
      <c r="G298" s="163">
        <f>G297*1.2</f>
        <v>1086.78</v>
      </c>
      <c r="H298" s="161">
        <v>4.2438241327031125</v>
      </c>
      <c r="I298" s="158" t="s">
        <v>56</v>
      </c>
      <c r="J298" s="68"/>
    </row>
    <row r="299" spans="1:10" s="26" customFormat="1" ht="14.25" x14ac:dyDescent="0.2">
      <c r="A299" s="158">
        <v>136</v>
      </c>
      <c r="B299" s="158">
        <v>3</v>
      </c>
      <c r="C299" t="s">
        <v>127</v>
      </c>
      <c r="D299" s="158" t="s">
        <v>35</v>
      </c>
      <c r="E299" s="162">
        <v>1.2497464163990328</v>
      </c>
      <c r="F299" s="163">
        <v>49268.172561969979</v>
      </c>
      <c r="G299" s="163">
        <f>G298*1.4</f>
        <v>1521.492</v>
      </c>
      <c r="H299" s="161">
        <v>6.2849940480358519</v>
      </c>
      <c r="I299" s="158" t="s">
        <v>56</v>
      </c>
      <c r="J299" s="68"/>
    </row>
    <row r="300" spans="1:10" s="26" customFormat="1" ht="14.25" x14ac:dyDescent="0.2">
      <c r="A300" s="158">
        <v>136</v>
      </c>
      <c r="B300" s="158">
        <v>4</v>
      </c>
      <c r="C300" t="s">
        <v>127</v>
      </c>
      <c r="D300" s="158" t="s">
        <v>35</v>
      </c>
      <c r="E300" s="162">
        <v>1.8481446208061589</v>
      </c>
      <c r="F300" s="163">
        <v>75326.758924052163</v>
      </c>
      <c r="G300" s="163">
        <f>G299*1.5</f>
        <v>2282.2379999999998</v>
      </c>
      <c r="H300" s="161">
        <v>8.4859711250340499</v>
      </c>
      <c r="I300" s="158" t="s">
        <v>56</v>
      </c>
      <c r="J300" s="68"/>
    </row>
    <row r="301" spans="1:10" s="26" customFormat="1" ht="14.25" x14ac:dyDescent="0.2">
      <c r="A301" s="158">
        <v>137</v>
      </c>
      <c r="B301" s="158">
        <v>1</v>
      </c>
      <c r="C301" t="s">
        <v>128</v>
      </c>
      <c r="D301" s="158" t="s">
        <v>35</v>
      </c>
      <c r="E301" s="162">
        <v>0.56895998724042807</v>
      </c>
      <c r="F301" s="163">
        <v>20417.508060897235</v>
      </c>
      <c r="G301" s="163">
        <v>1050.23</v>
      </c>
      <c r="H301" s="161">
        <v>3.6606865620148352</v>
      </c>
      <c r="I301" s="158" t="s">
        <v>56</v>
      </c>
      <c r="J301" s="68"/>
    </row>
    <row r="302" spans="1:10" s="26" customFormat="1" ht="14.25" x14ac:dyDescent="0.2">
      <c r="A302" s="158">
        <v>137</v>
      </c>
      <c r="B302" s="158">
        <v>2</v>
      </c>
      <c r="C302" t="s">
        <v>128</v>
      </c>
      <c r="D302" s="158" t="s">
        <v>35</v>
      </c>
      <c r="E302" s="162">
        <v>0.74529837328480764</v>
      </c>
      <c r="F302" s="163">
        <v>27314.070377817774</v>
      </c>
      <c r="G302" s="163">
        <f>G301*1.3</f>
        <v>1365.299</v>
      </c>
      <c r="H302" s="161">
        <v>4.6031000263458326</v>
      </c>
      <c r="I302" s="158" t="s">
        <v>56</v>
      </c>
      <c r="J302" s="68"/>
    </row>
    <row r="303" spans="1:10" s="26" customFormat="1" ht="14.25" x14ac:dyDescent="0.2">
      <c r="A303" s="158">
        <v>137</v>
      </c>
      <c r="B303" s="158">
        <v>3</v>
      </c>
      <c r="C303" t="s">
        <v>128</v>
      </c>
      <c r="D303" s="158" t="s">
        <v>35</v>
      </c>
      <c r="E303" s="162">
        <v>1.0508586251197698</v>
      </c>
      <c r="F303" s="163">
        <v>40281.355166290297</v>
      </c>
      <c r="G303" s="163">
        <f>G302*1.4</f>
        <v>1911.4185999999997</v>
      </c>
      <c r="H303" s="161">
        <v>6.0688679245283019</v>
      </c>
      <c r="I303" s="158" t="s">
        <v>56</v>
      </c>
      <c r="J303" s="68"/>
    </row>
    <row r="304" spans="1:10" s="26" customFormat="1" ht="14.25" x14ac:dyDescent="0.2">
      <c r="A304" s="158">
        <v>137</v>
      </c>
      <c r="B304" s="158">
        <v>4</v>
      </c>
      <c r="C304" t="s">
        <v>128</v>
      </c>
      <c r="D304" s="158" t="s">
        <v>35</v>
      </c>
      <c r="E304" s="162">
        <v>1.5442805249779714</v>
      </c>
      <c r="F304" s="163">
        <v>61940.753240002072</v>
      </c>
      <c r="G304" s="163">
        <f>G303*1.5</f>
        <v>2867.1278999999995</v>
      </c>
      <c r="H304" s="161">
        <v>7.8058937198067637</v>
      </c>
      <c r="I304" s="158" t="s">
        <v>56</v>
      </c>
      <c r="J304" s="68"/>
    </row>
    <row r="305" spans="1:10" s="26" customFormat="1" ht="14.25" x14ac:dyDescent="0.2">
      <c r="A305" s="158">
        <v>138</v>
      </c>
      <c r="B305" s="158">
        <v>1</v>
      </c>
      <c r="C305" t="s">
        <v>129</v>
      </c>
      <c r="D305" s="158" t="s">
        <v>35</v>
      </c>
      <c r="E305" s="159" t="s">
        <v>34</v>
      </c>
      <c r="F305" s="160" t="s">
        <v>32</v>
      </c>
      <c r="G305" s="160" t="s">
        <v>32</v>
      </c>
      <c r="H305" s="161">
        <v>2.3100444044741724</v>
      </c>
      <c r="I305" s="158" t="s">
        <v>29</v>
      </c>
      <c r="J305" s="68"/>
    </row>
    <row r="306" spans="1:10" s="26" customFormat="1" ht="14.25" x14ac:dyDescent="0.2">
      <c r="A306" s="158">
        <v>138</v>
      </c>
      <c r="B306" s="158">
        <v>2</v>
      </c>
      <c r="C306" t="s">
        <v>129</v>
      </c>
      <c r="D306" s="158" t="s">
        <v>35</v>
      </c>
      <c r="E306" s="159" t="s">
        <v>34</v>
      </c>
      <c r="F306" s="160" t="s">
        <v>32</v>
      </c>
      <c r="G306" s="160" t="s">
        <v>32</v>
      </c>
      <c r="H306" s="161">
        <v>3.0736718833173642</v>
      </c>
      <c r="I306" s="158" t="s">
        <v>29</v>
      </c>
      <c r="J306" s="68"/>
    </row>
    <row r="307" spans="1:10" s="26" customFormat="1" ht="14.25" x14ac:dyDescent="0.2">
      <c r="A307" s="158">
        <v>138</v>
      </c>
      <c r="B307" s="158">
        <v>3</v>
      </c>
      <c r="C307" t="s">
        <v>129</v>
      </c>
      <c r="D307" s="158" t="s">
        <v>35</v>
      </c>
      <c r="E307" s="159" t="s">
        <v>34</v>
      </c>
      <c r="F307" s="160" t="s">
        <v>32</v>
      </c>
      <c r="G307" s="160" t="s">
        <v>32</v>
      </c>
      <c r="H307" s="161">
        <v>4.447222222222222</v>
      </c>
      <c r="I307" s="158" t="s">
        <v>29</v>
      </c>
      <c r="J307" s="68"/>
    </row>
    <row r="308" spans="1:10" s="26" customFormat="1" ht="14.25" x14ac:dyDescent="0.2">
      <c r="A308" s="158">
        <v>138</v>
      </c>
      <c r="B308" s="158">
        <v>4</v>
      </c>
      <c r="C308" t="s">
        <v>129</v>
      </c>
      <c r="D308" s="158" t="s">
        <v>35</v>
      </c>
      <c r="E308" s="159" t="s">
        <v>34</v>
      </c>
      <c r="F308" s="160" t="s">
        <v>32</v>
      </c>
      <c r="G308" s="160" t="s">
        <v>32</v>
      </c>
      <c r="H308" s="161">
        <v>7.9901840490797547</v>
      </c>
      <c r="I308" s="158" t="s">
        <v>29</v>
      </c>
      <c r="J308" s="68"/>
    </row>
    <row r="309" spans="1:10" s="26" customFormat="1" ht="14.25" x14ac:dyDescent="0.2">
      <c r="A309" s="158">
        <v>139</v>
      </c>
      <c r="B309" s="158">
        <v>1</v>
      </c>
      <c r="C309" t="s">
        <v>130</v>
      </c>
      <c r="D309" s="158" t="s">
        <v>35</v>
      </c>
      <c r="E309" s="162">
        <v>0.4247753807199105</v>
      </c>
      <c r="F309" s="163">
        <v>15490.405391409868</v>
      </c>
      <c r="G309" s="163">
        <v>584.16999999999996</v>
      </c>
      <c r="H309" s="161">
        <v>2.6221078443273691</v>
      </c>
      <c r="I309" s="158" t="s">
        <v>56</v>
      </c>
      <c r="J309" s="68"/>
    </row>
    <row r="310" spans="1:10" s="26" customFormat="1" ht="14.25" x14ac:dyDescent="0.2">
      <c r="A310" s="158">
        <v>139</v>
      </c>
      <c r="B310" s="158">
        <v>2</v>
      </c>
      <c r="C310" t="s">
        <v>130</v>
      </c>
      <c r="D310" s="158" t="s">
        <v>35</v>
      </c>
      <c r="E310" s="162">
        <v>0.57220720090889021</v>
      </c>
      <c r="F310" s="163">
        <v>21121.055268559747</v>
      </c>
      <c r="G310" s="163">
        <f>G309*1.3</f>
        <v>759.42099999999994</v>
      </c>
      <c r="H310" s="161">
        <v>3.4758764032226535</v>
      </c>
      <c r="I310" s="158" t="s">
        <v>56</v>
      </c>
      <c r="J310" s="68"/>
    </row>
    <row r="311" spans="1:10" s="26" customFormat="1" ht="14.25" x14ac:dyDescent="0.2">
      <c r="A311" s="158">
        <v>139</v>
      </c>
      <c r="B311" s="158">
        <v>3</v>
      </c>
      <c r="C311" t="s">
        <v>130</v>
      </c>
      <c r="D311" s="158" t="s">
        <v>35</v>
      </c>
      <c r="E311" s="162">
        <v>0.81891628221371504</v>
      </c>
      <c r="F311" s="163">
        <v>30285.659567760409</v>
      </c>
      <c r="G311" s="163">
        <f>G310*1.4</f>
        <v>1063.1893999999998</v>
      </c>
      <c r="H311" s="161">
        <v>4.7110104807473228</v>
      </c>
      <c r="I311" s="158" t="s">
        <v>56</v>
      </c>
      <c r="J311" s="68"/>
    </row>
    <row r="312" spans="1:10" s="26" customFormat="1" ht="14.25" x14ac:dyDescent="0.2">
      <c r="A312" s="158">
        <v>139</v>
      </c>
      <c r="B312" s="158">
        <v>4</v>
      </c>
      <c r="C312" t="s">
        <v>130</v>
      </c>
      <c r="D312" s="158" t="s">
        <v>35</v>
      </c>
      <c r="E312" s="162">
        <v>1.3117813517501311</v>
      </c>
      <c r="F312" s="163">
        <v>52186.104475274609</v>
      </c>
      <c r="G312" s="163">
        <f>G311*1.7</f>
        <v>1807.4219799999996</v>
      </c>
      <c r="H312" s="161">
        <v>6.6892711634223634</v>
      </c>
      <c r="I312" s="158" t="s">
        <v>56</v>
      </c>
      <c r="J312" s="68"/>
    </row>
    <row r="313" spans="1:10" s="26" customFormat="1" ht="14.25" x14ac:dyDescent="0.2">
      <c r="A313" s="158">
        <v>140</v>
      </c>
      <c r="B313" s="158">
        <v>1</v>
      </c>
      <c r="C313" t="s">
        <v>131</v>
      </c>
      <c r="D313" s="158" t="s">
        <v>35</v>
      </c>
      <c r="E313" s="162">
        <v>0.48744008032720376</v>
      </c>
      <c r="F313" s="163">
        <v>17337.563030343757</v>
      </c>
      <c r="G313" s="163">
        <v>628.58000000000004</v>
      </c>
      <c r="H313" s="161">
        <v>2.8187673654963374</v>
      </c>
      <c r="I313" s="158" t="s">
        <v>56</v>
      </c>
      <c r="J313" s="68"/>
    </row>
    <row r="314" spans="1:10" s="26" customFormat="1" ht="14.25" x14ac:dyDescent="0.2">
      <c r="A314" s="158">
        <v>140</v>
      </c>
      <c r="B314" s="158">
        <v>2</v>
      </c>
      <c r="C314" t="s">
        <v>131</v>
      </c>
      <c r="D314" s="158" t="s">
        <v>35</v>
      </c>
      <c r="E314" s="162">
        <v>0.60870034994945832</v>
      </c>
      <c r="F314" s="163">
        <v>21777.60780421126</v>
      </c>
      <c r="G314" s="163">
        <f>G313*1.2</f>
        <v>754.29600000000005</v>
      </c>
      <c r="H314" s="161">
        <v>3.4766607554169471</v>
      </c>
      <c r="I314" s="158" t="s">
        <v>56</v>
      </c>
      <c r="J314" s="68"/>
    </row>
    <row r="315" spans="1:10" s="26" customFormat="1" ht="14.25" x14ac:dyDescent="0.2">
      <c r="A315" s="158">
        <v>140</v>
      </c>
      <c r="B315" s="158">
        <v>3</v>
      </c>
      <c r="C315" t="s">
        <v>131</v>
      </c>
      <c r="D315" s="158" t="s">
        <v>35</v>
      </c>
      <c r="E315" s="162">
        <v>0.75932171177447993</v>
      </c>
      <c r="F315" s="163">
        <v>27661.636823896344</v>
      </c>
      <c r="G315" s="163">
        <f>G314*1.2</f>
        <v>905.15520000000004</v>
      </c>
      <c r="H315" s="161">
        <v>4.352951665438292</v>
      </c>
      <c r="I315" s="158" t="s">
        <v>56</v>
      </c>
      <c r="J315" s="68"/>
    </row>
    <row r="316" spans="1:10" s="26" customFormat="1" ht="14.25" x14ac:dyDescent="0.2">
      <c r="A316" s="158">
        <v>140</v>
      </c>
      <c r="B316" s="158">
        <v>4</v>
      </c>
      <c r="C316" t="s">
        <v>131</v>
      </c>
      <c r="D316" s="158" t="s">
        <v>35</v>
      </c>
      <c r="E316" s="162">
        <v>1.2008957507229092</v>
      </c>
      <c r="F316" s="163">
        <v>47045.709056477164</v>
      </c>
      <c r="G316" s="163">
        <f>G315*1.7</f>
        <v>1538.7638400000001</v>
      </c>
      <c r="H316" s="161">
        <v>6.2766851571692719</v>
      </c>
      <c r="I316" s="158" t="s">
        <v>56</v>
      </c>
      <c r="J316" s="68"/>
    </row>
    <row r="317" spans="1:10" s="26" customFormat="1" ht="14.25" x14ac:dyDescent="0.2">
      <c r="A317" s="158">
        <v>141</v>
      </c>
      <c r="B317" s="158">
        <v>1</v>
      </c>
      <c r="C317" t="s">
        <v>132</v>
      </c>
      <c r="D317" s="158" t="s">
        <v>35</v>
      </c>
      <c r="E317" s="162">
        <v>0.39080826614276959</v>
      </c>
      <c r="F317" s="163">
        <v>14243.459454790569</v>
      </c>
      <c r="G317" s="163">
        <v>432.15</v>
      </c>
      <c r="H317" s="161">
        <v>2.0626732230666072</v>
      </c>
      <c r="I317" s="158" t="s">
        <v>56</v>
      </c>
      <c r="J317" s="68"/>
    </row>
    <row r="318" spans="1:10" s="26" customFormat="1" ht="14.25" x14ac:dyDescent="0.2">
      <c r="A318" s="158">
        <v>141</v>
      </c>
      <c r="B318" s="158">
        <v>2</v>
      </c>
      <c r="C318" t="s">
        <v>132</v>
      </c>
      <c r="D318" s="158" t="s">
        <v>35</v>
      </c>
      <c r="E318" s="162">
        <v>0.56818456215803848</v>
      </c>
      <c r="F318" s="163">
        <v>21015.654390400745</v>
      </c>
      <c r="G318" s="163">
        <f>G317*1.4</f>
        <v>605.00999999999988</v>
      </c>
      <c r="H318" s="161">
        <v>2.9555336455508998</v>
      </c>
      <c r="I318" s="158" t="s">
        <v>56</v>
      </c>
      <c r="J318" s="68"/>
    </row>
    <row r="319" spans="1:10" s="26" customFormat="1" ht="14.25" x14ac:dyDescent="0.2">
      <c r="A319" s="158">
        <v>141</v>
      </c>
      <c r="B319" s="158">
        <v>3</v>
      </c>
      <c r="C319" t="s">
        <v>132</v>
      </c>
      <c r="D319" s="158" t="s">
        <v>35</v>
      </c>
      <c r="E319" s="162">
        <v>0.68323529432999608</v>
      </c>
      <c r="F319" s="163">
        <v>25791.568903857173</v>
      </c>
      <c r="G319" s="163">
        <f>G318*1.2</f>
        <v>726.01199999999983</v>
      </c>
      <c r="H319" s="161">
        <v>3.4579560155239326</v>
      </c>
      <c r="I319" s="158" t="s">
        <v>56</v>
      </c>
      <c r="J319" s="68"/>
    </row>
    <row r="320" spans="1:10" s="26" customFormat="1" ht="14.25" x14ac:dyDescent="0.2">
      <c r="A320" s="158">
        <v>141</v>
      </c>
      <c r="B320" s="158">
        <v>4</v>
      </c>
      <c r="C320" t="s">
        <v>132</v>
      </c>
      <c r="D320" s="158" t="s">
        <v>35</v>
      </c>
      <c r="E320" s="162">
        <v>1.285419269443949</v>
      </c>
      <c r="F320" s="163">
        <v>49592.57429476751</v>
      </c>
      <c r="G320" s="163">
        <f>G319*1.9</f>
        <v>1379.4227999999996</v>
      </c>
      <c r="H320" s="161">
        <v>4.9804878048780488</v>
      </c>
      <c r="I320" s="158" t="s">
        <v>56</v>
      </c>
      <c r="J320" s="68"/>
    </row>
    <row r="321" spans="1:10" s="26" customFormat="1" ht="14.25" x14ac:dyDescent="0.2">
      <c r="A321" s="158">
        <v>142</v>
      </c>
      <c r="B321" s="158">
        <v>1</v>
      </c>
      <c r="C321" t="s">
        <v>133</v>
      </c>
      <c r="D321" s="158" t="s">
        <v>35</v>
      </c>
      <c r="E321" s="159" t="s">
        <v>34</v>
      </c>
      <c r="F321" s="160" t="s">
        <v>32</v>
      </c>
      <c r="G321" s="160" t="s">
        <v>32</v>
      </c>
      <c r="H321" s="161">
        <v>2.9430894308943087</v>
      </c>
      <c r="I321" s="158" t="s">
        <v>29</v>
      </c>
      <c r="J321" s="68"/>
    </row>
    <row r="322" spans="1:10" s="26" customFormat="1" ht="14.25" x14ac:dyDescent="0.2">
      <c r="A322" s="158">
        <v>142</v>
      </c>
      <c r="B322" s="158">
        <v>2</v>
      </c>
      <c r="C322" t="s">
        <v>133</v>
      </c>
      <c r="D322" s="158" t="s">
        <v>35</v>
      </c>
      <c r="E322" s="159" t="s">
        <v>34</v>
      </c>
      <c r="F322" s="160" t="s">
        <v>32</v>
      </c>
      <c r="G322" s="160" t="s">
        <v>32</v>
      </c>
      <c r="H322" s="161">
        <v>3.8212962962962962</v>
      </c>
      <c r="I322" s="158" t="s">
        <v>29</v>
      </c>
      <c r="J322" s="68"/>
    </row>
    <row r="323" spans="1:10" s="26" customFormat="1" ht="14.25" x14ac:dyDescent="0.2">
      <c r="A323" s="158">
        <v>142</v>
      </c>
      <c r="B323" s="158">
        <v>3</v>
      </c>
      <c r="C323" t="s">
        <v>133</v>
      </c>
      <c r="D323" s="158" t="s">
        <v>35</v>
      </c>
      <c r="E323" s="159" t="s">
        <v>34</v>
      </c>
      <c r="F323" s="160" t="s">
        <v>32</v>
      </c>
      <c r="G323" s="160" t="s">
        <v>32</v>
      </c>
      <c r="H323" s="161">
        <v>5.4407732074623514</v>
      </c>
      <c r="I323" s="158" t="s">
        <v>29</v>
      </c>
      <c r="J323" s="68"/>
    </row>
    <row r="324" spans="1:10" s="26" customFormat="1" ht="14.25" x14ac:dyDescent="0.2">
      <c r="A324" s="158">
        <v>142</v>
      </c>
      <c r="B324" s="158">
        <v>4</v>
      </c>
      <c r="C324" t="s">
        <v>133</v>
      </c>
      <c r="D324" s="158" t="s">
        <v>35</v>
      </c>
      <c r="E324" s="159" t="s">
        <v>34</v>
      </c>
      <c r="F324" s="160" t="s">
        <v>32</v>
      </c>
      <c r="G324" s="160" t="s">
        <v>32</v>
      </c>
      <c r="H324" s="161">
        <v>8.11</v>
      </c>
      <c r="I324" s="158" t="s">
        <v>29</v>
      </c>
      <c r="J324" s="68"/>
    </row>
    <row r="325" spans="1:10" s="26" customFormat="1" ht="14.25" x14ac:dyDescent="0.2">
      <c r="A325" s="158">
        <v>143</v>
      </c>
      <c r="B325" s="158">
        <v>1</v>
      </c>
      <c r="C325" t="s">
        <v>134</v>
      </c>
      <c r="D325" s="158" t="s">
        <v>35</v>
      </c>
      <c r="E325" s="162">
        <v>0.46911533399706418</v>
      </c>
      <c r="F325" s="163">
        <v>17548.049650560115</v>
      </c>
      <c r="G325" s="163">
        <v>588.36</v>
      </c>
      <c r="H325" s="161">
        <v>2.7349347975291693</v>
      </c>
      <c r="I325" s="158" t="s">
        <v>56</v>
      </c>
      <c r="J325" s="68"/>
    </row>
    <row r="326" spans="1:10" ht="14.25" x14ac:dyDescent="0.2">
      <c r="A326" s="158">
        <v>143</v>
      </c>
      <c r="B326" s="158">
        <v>2</v>
      </c>
      <c r="C326" t="s">
        <v>134</v>
      </c>
      <c r="D326" s="158" t="s">
        <v>35</v>
      </c>
      <c r="E326" s="162">
        <v>0.68188480319648292</v>
      </c>
      <c r="F326" s="163">
        <v>25213.6618439503</v>
      </c>
      <c r="G326" s="163">
        <f>G325*1.4</f>
        <v>823.70399999999995</v>
      </c>
      <c r="H326" s="161">
        <v>3.468797355007577</v>
      </c>
      <c r="I326" s="158" t="s">
        <v>56</v>
      </c>
      <c r="J326" s="11"/>
    </row>
    <row r="327" spans="1:10" ht="14.25" x14ac:dyDescent="0.2">
      <c r="A327" s="158">
        <v>143</v>
      </c>
      <c r="B327" s="158">
        <v>3</v>
      </c>
      <c r="C327" t="s">
        <v>134</v>
      </c>
      <c r="D327" s="158" t="s">
        <v>35</v>
      </c>
      <c r="E327" s="162">
        <v>0.98340905272541379</v>
      </c>
      <c r="F327" s="163">
        <v>38586.41215081649</v>
      </c>
      <c r="G327" s="163">
        <f>G326*1.5</f>
        <v>1235.556</v>
      </c>
      <c r="H327" s="161">
        <v>4.9214926949480722</v>
      </c>
      <c r="I327" s="158" t="s">
        <v>56</v>
      </c>
      <c r="J327" s="11"/>
    </row>
    <row r="328" spans="1:10" ht="14.25" x14ac:dyDescent="0.2">
      <c r="A328" s="158">
        <v>143</v>
      </c>
      <c r="B328" s="158">
        <v>4</v>
      </c>
      <c r="C328" t="s">
        <v>134</v>
      </c>
      <c r="D328" s="158" t="s">
        <v>35</v>
      </c>
      <c r="E328" s="162">
        <v>1.528596118140207</v>
      </c>
      <c r="F328" s="163">
        <v>65140.226025255986</v>
      </c>
      <c r="G328" s="163">
        <f>G327*1.6</f>
        <v>1976.8896000000002</v>
      </c>
      <c r="H328" s="161">
        <v>6.8830497523153138</v>
      </c>
      <c r="I328" s="158" t="s">
        <v>56</v>
      </c>
      <c r="J328" s="11"/>
    </row>
    <row r="329" spans="1:10" ht="14.25" x14ac:dyDescent="0.2">
      <c r="A329" s="158">
        <v>144</v>
      </c>
      <c r="B329" s="158">
        <v>1</v>
      </c>
      <c r="C329" t="s">
        <v>135</v>
      </c>
      <c r="D329" s="158" t="s">
        <v>35</v>
      </c>
      <c r="E329" s="159" t="s">
        <v>34</v>
      </c>
      <c r="F329" s="160" t="s">
        <v>32</v>
      </c>
      <c r="G329" s="160" t="s">
        <v>32</v>
      </c>
      <c r="H329" s="161">
        <v>2.2996768982229403</v>
      </c>
      <c r="I329" s="158" t="s">
        <v>29</v>
      </c>
      <c r="J329" s="11"/>
    </row>
    <row r="330" spans="1:10" ht="14.25" x14ac:dyDescent="0.2">
      <c r="A330" s="158">
        <v>144</v>
      </c>
      <c r="B330" s="158">
        <v>2</v>
      </c>
      <c r="C330" t="s">
        <v>135</v>
      </c>
      <c r="D330" s="158" t="s">
        <v>35</v>
      </c>
      <c r="E330" s="159" t="s">
        <v>34</v>
      </c>
      <c r="F330" s="160" t="s">
        <v>32</v>
      </c>
      <c r="G330" s="160" t="s">
        <v>32</v>
      </c>
      <c r="H330" s="161">
        <v>3.0328253223915591</v>
      </c>
      <c r="I330" s="158" t="s">
        <v>29</v>
      </c>
      <c r="J330" s="11"/>
    </row>
    <row r="331" spans="1:10" ht="14.25" x14ac:dyDescent="0.2">
      <c r="A331" s="158">
        <v>144</v>
      </c>
      <c r="B331" s="158">
        <v>3</v>
      </c>
      <c r="C331" t="s">
        <v>135</v>
      </c>
      <c r="D331" s="158" t="s">
        <v>35</v>
      </c>
      <c r="E331" s="159" t="s">
        <v>34</v>
      </c>
      <c r="F331" s="160" t="s">
        <v>32</v>
      </c>
      <c r="G331" s="160" t="s">
        <v>32</v>
      </c>
      <c r="H331" s="161">
        <v>4.5074092999489013</v>
      </c>
      <c r="I331" s="158" t="s">
        <v>29</v>
      </c>
      <c r="J331" s="11"/>
    </row>
    <row r="332" spans="1:10" ht="14.25" x14ac:dyDescent="0.2">
      <c r="A332" s="158">
        <v>144</v>
      </c>
      <c r="B332" s="158">
        <v>4</v>
      </c>
      <c r="C332" t="s">
        <v>135</v>
      </c>
      <c r="D332" s="158" t="s">
        <v>35</v>
      </c>
      <c r="E332" s="159" t="s">
        <v>34</v>
      </c>
      <c r="F332" s="160" t="s">
        <v>32</v>
      </c>
      <c r="G332" s="160" t="s">
        <v>32</v>
      </c>
      <c r="H332" s="161">
        <v>7.508393285371703</v>
      </c>
      <c r="I332" s="158" t="s">
        <v>29</v>
      </c>
      <c r="J332" s="11"/>
    </row>
    <row r="333" spans="1:10" ht="14.25" x14ac:dyDescent="0.2">
      <c r="A333" s="158">
        <v>145</v>
      </c>
      <c r="B333" s="158">
        <v>1</v>
      </c>
      <c r="C333" t="s">
        <v>136</v>
      </c>
      <c r="D333" s="158" t="s">
        <v>35</v>
      </c>
      <c r="E333" s="162">
        <v>0.46784897210447629</v>
      </c>
      <c r="F333" s="163">
        <v>16803.211612656771</v>
      </c>
      <c r="G333" s="163">
        <v>535.88</v>
      </c>
      <c r="H333" s="161">
        <v>2.230060171552938</v>
      </c>
      <c r="I333" s="158" t="s">
        <v>56</v>
      </c>
      <c r="J333" s="11"/>
    </row>
    <row r="334" spans="1:10" ht="14.25" x14ac:dyDescent="0.2">
      <c r="A334" s="158">
        <v>145</v>
      </c>
      <c r="B334" s="158">
        <v>2</v>
      </c>
      <c r="C334" t="s">
        <v>136</v>
      </c>
      <c r="D334" s="158" t="s">
        <v>35</v>
      </c>
      <c r="E334" s="162">
        <v>0.56005887370650365</v>
      </c>
      <c r="F334" s="163">
        <v>19259.511003150663</v>
      </c>
      <c r="G334" s="163">
        <f>G333*1.1</f>
        <v>589.46800000000007</v>
      </c>
      <c r="H334" s="161">
        <v>2.836954300892188</v>
      </c>
      <c r="I334" s="158" t="s">
        <v>56</v>
      </c>
      <c r="J334" s="11"/>
    </row>
    <row r="335" spans="1:10" ht="14.25" x14ac:dyDescent="0.2">
      <c r="A335" s="158">
        <v>145</v>
      </c>
      <c r="B335" s="158">
        <v>3</v>
      </c>
      <c r="C335" t="s">
        <v>136</v>
      </c>
      <c r="D335" s="158" t="s">
        <v>35</v>
      </c>
      <c r="E335" s="162">
        <v>0.74543274079231325</v>
      </c>
      <c r="F335" s="163">
        <v>27968.071157675429</v>
      </c>
      <c r="G335" s="163">
        <f>G334*1.4</f>
        <v>825.25520000000006</v>
      </c>
      <c r="H335" s="161">
        <v>3.8097826086956523</v>
      </c>
      <c r="I335" s="158" t="s">
        <v>56</v>
      </c>
      <c r="J335" s="11"/>
    </row>
    <row r="336" spans="1:10" ht="14.25" x14ac:dyDescent="0.2">
      <c r="A336" s="158">
        <v>145</v>
      </c>
      <c r="B336" s="158">
        <v>4</v>
      </c>
      <c r="C336" t="s">
        <v>136</v>
      </c>
      <c r="D336" s="158" t="s">
        <v>35</v>
      </c>
      <c r="E336" s="162">
        <v>1.2785644750726406</v>
      </c>
      <c r="F336" s="163">
        <v>52413.744192102073</v>
      </c>
      <c r="G336" s="163">
        <f>G335*1.8</f>
        <v>1485.4593600000001</v>
      </c>
      <c r="H336" s="161">
        <v>6.1475862068965519</v>
      </c>
      <c r="I336" s="158" t="s">
        <v>56</v>
      </c>
      <c r="J336" s="11"/>
    </row>
    <row r="337" spans="1:10" ht="14.25" x14ac:dyDescent="0.2">
      <c r="A337" s="158">
        <v>160</v>
      </c>
      <c r="B337" s="158">
        <v>1</v>
      </c>
      <c r="C337" t="s">
        <v>137</v>
      </c>
      <c r="D337" s="158" t="s">
        <v>36</v>
      </c>
      <c r="E337" s="159" t="s">
        <v>34</v>
      </c>
      <c r="F337" s="160" t="s">
        <v>32</v>
      </c>
      <c r="G337" s="160" t="s">
        <v>32</v>
      </c>
      <c r="H337" s="161">
        <v>5.2992125984251972</v>
      </c>
      <c r="I337" s="158" t="s">
        <v>29</v>
      </c>
      <c r="J337" s="11"/>
    </row>
    <row r="338" spans="1:10" ht="14.25" x14ac:dyDescent="0.2">
      <c r="A338" s="158">
        <v>160</v>
      </c>
      <c r="B338" s="158">
        <v>2</v>
      </c>
      <c r="C338" t="s">
        <v>137</v>
      </c>
      <c r="D338" s="158" t="s">
        <v>36</v>
      </c>
      <c r="E338" s="159" t="s">
        <v>34</v>
      </c>
      <c r="F338" s="160" t="s">
        <v>32</v>
      </c>
      <c r="G338" s="160" t="s">
        <v>32</v>
      </c>
      <c r="H338" s="161">
        <v>6.2801932367149762</v>
      </c>
      <c r="I338" s="158" t="s">
        <v>29</v>
      </c>
      <c r="J338" s="11"/>
    </row>
    <row r="339" spans="1:10" ht="14.25" x14ac:dyDescent="0.2">
      <c r="A339" s="158">
        <v>160</v>
      </c>
      <c r="B339" s="158">
        <v>3</v>
      </c>
      <c r="C339" t="s">
        <v>137</v>
      </c>
      <c r="D339" s="158" t="s">
        <v>36</v>
      </c>
      <c r="E339" s="159" t="s">
        <v>34</v>
      </c>
      <c r="F339" s="160" t="s">
        <v>32</v>
      </c>
      <c r="G339" s="160" t="s">
        <v>32</v>
      </c>
      <c r="H339" s="161">
        <v>9.0756048387096779</v>
      </c>
      <c r="I339" s="158" t="s">
        <v>29</v>
      </c>
      <c r="J339" s="11"/>
    </row>
    <row r="340" spans="1:10" ht="14.25" x14ac:dyDescent="0.2">
      <c r="A340" s="158">
        <v>160</v>
      </c>
      <c r="B340" s="158">
        <v>4</v>
      </c>
      <c r="C340" t="s">
        <v>137</v>
      </c>
      <c r="D340" s="158" t="s">
        <v>36</v>
      </c>
      <c r="E340" s="159" t="s">
        <v>34</v>
      </c>
      <c r="F340" s="160" t="s">
        <v>32</v>
      </c>
      <c r="G340" s="160" t="s">
        <v>32</v>
      </c>
      <c r="H340" s="161">
        <v>22.451219512195124</v>
      </c>
      <c r="I340" s="158" t="s">
        <v>29</v>
      </c>
      <c r="J340" s="11"/>
    </row>
    <row r="341" spans="1:10" ht="14.25" x14ac:dyDescent="0.2">
      <c r="A341" s="158">
        <v>161</v>
      </c>
      <c r="B341" s="158">
        <v>1</v>
      </c>
      <c r="C341" t="s">
        <v>138</v>
      </c>
      <c r="D341" s="158" t="s">
        <v>36</v>
      </c>
      <c r="E341" s="159" t="s">
        <v>34</v>
      </c>
      <c r="F341" s="160" t="s">
        <v>32</v>
      </c>
      <c r="G341" s="160" t="s">
        <v>32</v>
      </c>
      <c r="H341" s="161">
        <v>7</v>
      </c>
      <c r="I341" s="158" t="s">
        <v>29</v>
      </c>
      <c r="J341" s="11"/>
    </row>
    <row r="342" spans="1:10" ht="14.25" x14ac:dyDescent="0.2">
      <c r="A342" s="158">
        <v>161</v>
      </c>
      <c r="B342" s="158">
        <v>2</v>
      </c>
      <c r="C342" t="s">
        <v>138</v>
      </c>
      <c r="D342" s="158" t="s">
        <v>36</v>
      </c>
      <c r="E342" s="159" t="s">
        <v>34</v>
      </c>
      <c r="F342" s="160" t="s">
        <v>32</v>
      </c>
      <c r="G342" s="160" t="s">
        <v>32</v>
      </c>
      <c r="H342" s="161">
        <v>14.4</v>
      </c>
      <c r="I342" s="158" t="s">
        <v>29</v>
      </c>
      <c r="J342" s="11"/>
    </row>
    <row r="343" spans="1:10" ht="14.25" x14ac:dyDescent="0.2">
      <c r="A343" s="158">
        <v>161</v>
      </c>
      <c r="B343" s="158">
        <v>3</v>
      </c>
      <c r="C343" t="s">
        <v>138</v>
      </c>
      <c r="D343" s="158" t="s">
        <v>36</v>
      </c>
      <c r="E343" s="159" t="s">
        <v>34</v>
      </c>
      <c r="F343" s="160" t="s">
        <v>32</v>
      </c>
      <c r="G343" s="160" t="s">
        <v>32</v>
      </c>
      <c r="H343" s="161">
        <v>26.154826958105648</v>
      </c>
      <c r="I343" s="158" t="s">
        <v>29</v>
      </c>
      <c r="J343" s="11"/>
    </row>
    <row r="344" spans="1:10" ht="14.25" x14ac:dyDescent="0.2">
      <c r="A344" s="158">
        <v>161</v>
      </c>
      <c r="B344" s="158">
        <v>4</v>
      </c>
      <c r="C344" t="s">
        <v>138</v>
      </c>
      <c r="D344" s="158" t="s">
        <v>36</v>
      </c>
      <c r="E344" s="159" t="s">
        <v>34</v>
      </c>
      <c r="F344" s="160" t="s">
        <v>32</v>
      </c>
      <c r="G344" s="160" t="s">
        <v>32</v>
      </c>
      <c r="H344" s="161">
        <v>37.751304347826085</v>
      </c>
      <c r="I344" s="158" t="s">
        <v>29</v>
      </c>
      <c r="J344" s="11"/>
    </row>
    <row r="345" spans="1:10" ht="14.25" x14ac:dyDescent="0.2">
      <c r="A345" s="158">
        <v>162</v>
      </c>
      <c r="B345" s="158">
        <v>1</v>
      </c>
      <c r="C345" t="s">
        <v>139</v>
      </c>
      <c r="D345" s="158" t="s">
        <v>36</v>
      </c>
      <c r="E345" s="159" t="s">
        <v>34</v>
      </c>
      <c r="F345" s="160" t="s">
        <v>32</v>
      </c>
      <c r="G345" s="160" t="s">
        <v>32</v>
      </c>
      <c r="H345" s="161">
        <v>6.9820627802690582</v>
      </c>
      <c r="I345" s="158" t="s">
        <v>29</v>
      </c>
      <c r="J345" s="11"/>
    </row>
    <row r="346" spans="1:10" ht="14.25" x14ac:dyDescent="0.2">
      <c r="A346" s="158">
        <v>162</v>
      </c>
      <c r="B346" s="158">
        <v>2</v>
      </c>
      <c r="C346" t="s">
        <v>139</v>
      </c>
      <c r="D346" s="158" t="s">
        <v>36</v>
      </c>
      <c r="E346" s="159" t="s">
        <v>34</v>
      </c>
      <c r="F346" s="160" t="s">
        <v>32</v>
      </c>
      <c r="G346" s="160" t="s">
        <v>32</v>
      </c>
      <c r="H346" s="161">
        <v>8.787671232876713</v>
      </c>
      <c r="I346" s="158" t="s">
        <v>29</v>
      </c>
      <c r="J346" s="11"/>
    </row>
    <row r="347" spans="1:10" ht="14.25" x14ac:dyDescent="0.2">
      <c r="A347" s="158">
        <v>162</v>
      </c>
      <c r="B347" s="158">
        <v>3</v>
      </c>
      <c r="C347" t="s">
        <v>139</v>
      </c>
      <c r="D347" s="158" t="s">
        <v>36</v>
      </c>
      <c r="E347" s="159" t="s">
        <v>34</v>
      </c>
      <c r="F347" s="160" t="s">
        <v>32</v>
      </c>
      <c r="G347" s="160" t="s">
        <v>32</v>
      </c>
      <c r="H347" s="161">
        <v>12.621764705882352</v>
      </c>
      <c r="I347" s="158" t="s">
        <v>29</v>
      </c>
      <c r="J347" s="11"/>
    </row>
    <row r="348" spans="1:10" ht="14.25" x14ac:dyDescent="0.2">
      <c r="A348" s="158">
        <v>162</v>
      </c>
      <c r="B348" s="158">
        <v>4</v>
      </c>
      <c r="C348" t="s">
        <v>139</v>
      </c>
      <c r="D348" s="158" t="s">
        <v>36</v>
      </c>
      <c r="E348" s="159" t="s">
        <v>34</v>
      </c>
      <c r="F348" s="160" t="s">
        <v>32</v>
      </c>
      <c r="G348" s="160" t="s">
        <v>32</v>
      </c>
      <c r="H348" s="161">
        <v>19.954133064516128</v>
      </c>
      <c r="I348" s="158" t="s">
        <v>29</v>
      </c>
      <c r="J348" s="11"/>
    </row>
    <row r="349" spans="1:10" ht="14.25" x14ac:dyDescent="0.2">
      <c r="A349" s="158">
        <v>163</v>
      </c>
      <c r="B349" s="158">
        <v>1</v>
      </c>
      <c r="C349" t="s">
        <v>140</v>
      </c>
      <c r="D349" s="158" t="s">
        <v>36</v>
      </c>
      <c r="E349" s="159" t="s">
        <v>34</v>
      </c>
      <c r="F349" s="160" t="s">
        <v>32</v>
      </c>
      <c r="G349" s="160" t="s">
        <v>32</v>
      </c>
      <c r="H349" s="161">
        <v>5.3778186838472157</v>
      </c>
      <c r="I349" s="158" t="s">
        <v>29</v>
      </c>
      <c r="J349" s="11"/>
    </row>
    <row r="350" spans="1:10" ht="14.25" x14ac:dyDescent="0.2">
      <c r="A350" s="158">
        <v>163</v>
      </c>
      <c r="B350" s="158">
        <v>2</v>
      </c>
      <c r="C350" t="s">
        <v>140</v>
      </c>
      <c r="D350" s="158" t="s">
        <v>36</v>
      </c>
      <c r="E350" s="159" t="s">
        <v>34</v>
      </c>
      <c r="F350" s="160" t="s">
        <v>32</v>
      </c>
      <c r="G350" s="160" t="s">
        <v>32</v>
      </c>
      <c r="H350" s="161">
        <v>6.4190726159230094</v>
      </c>
      <c r="I350" s="158" t="s">
        <v>29</v>
      </c>
      <c r="J350" s="11"/>
    </row>
    <row r="351" spans="1:10" ht="14.25" x14ac:dyDescent="0.2">
      <c r="A351" s="158">
        <v>163</v>
      </c>
      <c r="B351" s="158">
        <v>3</v>
      </c>
      <c r="C351" t="s">
        <v>140</v>
      </c>
      <c r="D351" s="158" t="s">
        <v>36</v>
      </c>
      <c r="E351" s="159" t="s">
        <v>34</v>
      </c>
      <c r="F351" s="160" t="s">
        <v>32</v>
      </c>
      <c r="G351" s="160" t="s">
        <v>32</v>
      </c>
      <c r="H351" s="161">
        <v>9.4578861788617878</v>
      </c>
      <c r="I351" s="158" t="s">
        <v>29</v>
      </c>
      <c r="J351" s="11"/>
    </row>
    <row r="352" spans="1:10" ht="14.25" x14ac:dyDescent="0.2">
      <c r="A352" s="158">
        <v>163</v>
      </c>
      <c r="B352" s="158">
        <v>4</v>
      </c>
      <c r="C352" t="s">
        <v>140</v>
      </c>
      <c r="D352" s="158" t="s">
        <v>36</v>
      </c>
      <c r="E352" s="159" t="s">
        <v>34</v>
      </c>
      <c r="F352" s="160" t="s">
        <v>32</v>
      </c>
      <c r="G352" s="160" t="s">
        <v>32</v>
      </c>
      <c r="H352" s="161">
        <v>15.603687739463602</v>
      </c>
      <c r="I352" s="158" t="s">
        <v>29</v>
      </c>
      <c r="J352" s="11"/>
    </row>
    <row r="353" spans="1:10" ht="14.25" x14ac:dyDescent="0.2">
      <c r="A353" s="158">
        <v>165</v>
      </c>
      <c r="B353" s="158">
        <v>1</v>
      </c>
      <c r="C353" t="s">
        <v>141</v>
      </c>
      <c r="D353" s="158" t="s">
        <v>36</v>
      </c>
      <c r="E353" s="159" t="s">
        <v>34</v>
      </c>
      <c r="F353" s="160" t="s">
        <v>32</v>
      </c>
      <c r="G353" s="160" t="s">
        <v>32</v>
      </c>
      <c r="H353" s="161">
        <v>7.2698412698412698</v>
      </c>
      <c r="I353" s="158" t="s">
        <v>29</v>
      </c>
      <c r="J353" s="11"/>
    </row>
    <row r="354" spans="1:10" ht="14.25" x14ac:dyDescent="0.2">
      <c r="A354" s="158">
        <v>165</v>
      </c>
      <c r="B354" s="158">
        <v>2</v>
      </c>
      <c r="C354" t="s">
        <v>141</v>
      </c>
      <c r="D354" s="158" t="s">
        <v>36</v>
      </c>
      <c r="E354" s="159" t="s">
        <v>34</v>
      </c>
      <c r="F354" s="160" t="s">
        <v>32</v>
      </c>
      <c r="G354" s="160" t="s">
        <v>32</v>
      </c>
      <c r="H354" s="161">
        <v>8.7281469475958939</v>
      </c>
      <c r="I354" s="158" t="s">
        <v>29</v>
      </c>
      <c r="J354" s="11"/>
    </row>
    <row r="355" spans="1:10" ht="14.25" x14ac:dyDescent="0.2">
      <c r="A355" s="158">
        <v>165</v>
      </c>
      <c r="B355" s="158">
        <v>3</v>
      </c>
      <c r="C355" t="s">
        <v>141</v>
      </c>
      <c r="D355" s="158" t="s">
        <v>36</v>
      </c>
      <c r="E355" s="159" t="s">
        <v>34</v>
      </c>
      <c r="F355" s="160" t="s">
        <v>32</v>
      </c>
      <c r="G355" s="160" t="s">
        <v>32</v>
      </c>
      <c r="H355" s="161">
        <v>10.962110076759759</v>
      </c>
      <c r="I355" s="158" t="s">
        <v>29</v>
      </c>
      <c r="J355" s="11"/>
    </row>
    <row r="356" spans="1:10" ht="14.25" x14ac:dyDescent="0.2">
      <c r="A356" s="158">
        <v>165</v>
      </c>
      <c r="B356" s="158">
        <v>4</v>
      </c>
      <c r="C356" t="s">
        <v>141</v>
      </c>
      <c r="D356" s="158" t="s">
        <v>36</v>
      </c>
      <c r="E356" s="159" t="s">
        <v>34</v>
      </c>
      <c r="F356" s="160" t="s">
        <v>32</v>
      </c>
      <c r="G356" s="160" t="s">
        <v>32</v>
      </c>
      <c r="H356" s="161">
        <v>15.378201777313121</v>
      </c>
      <c r="I356" s="158" t="s">
        <v>29</v>
      </c>
      <c r="J356" s="11"/>
    </row>
    <row r="357" spans="1:10" ht="14.25" x14ac:dyDescent="0.2">
      <c r="A357" s="158">
        <v>166</v>
      </c>
      <c r="B357" s="158">
        <v>1</v>
      </c>
      <c r="C357" t="s">
        <v>142</v>
      </c>
      <c r="D357" s="158" t="s">
        <v>36</v>
      </c>
      <c r="E357" s="159" t="s">
        <v>34</v>
      </c>
      <c r="F357" s="160" t="s">
        <v>32</v>
      </c>
      <c r="G357" s="160" t="s">
        <v>32</v>
      </c>
      <c r="H357" s="161">
        <v>5.5969220694171575</v>
      </c>
      <c r="I357" s="158" t="s">
        <v>29</v>
      </c>
      <c r="J357" s="11"/>
    </row>
    <row r="358" spans="1:10" ht="14.25" x14ac:dyDescent="0.2">
      <c r="A358" s="158">
        <v>166</v>
      </c>
      <c r="B358" s="158">
        <v>2</v>
      </c>
      <c r="C358" t="s">
        <v>142</v>
      </c>
      <c r="D358" s="158" t="s">
        <v>36</v>
      </c>
      <c r="E358" s="159" t="s">
        <v>34</v>
      </c>
      <c r="F358" s="160" t="s">
        <v>32</v>
      </c>
      <c r="G358" s="160" t="s">
        <v>32</v>
      </c>
      <c r="H358" s="161">
        <v>6.6523565095660286</v>
      </c>
      <c r="I358" s="158" t="s">
        <v>29</v>
      </c>
      <c r="J358" s="11"/>
    </row>
    <row r="359" spans="1:10" ht="14.25" x14ac:dyDescent="0.2">
      <c r="A359" s="158">
        <v>166</v>
      </c>
      <c r="B359" s="158">
        <v>3</v>
      </c>
      <c r="C359" t="s">
        <v>142</v>
      </c>
      <c r="D359" s="158" t="s">
        <v>36</v>
      </c>
      <c r="E359" s="159" t="s">
        <v>34</v>
      </c>
      <c r="F359" s="160" t="s">
        <v>32</v>
      </c>
      <c r="G359" s="160" t="s">
        <v>32</v>
      </c>
      <c r="H359" s="161">
        <v>8.8267684058568783</v>
      </c>
      <c r="I359" s="158" t="s">
        <v>29</v>
      </c>
      <c r="J359" s="11"/>
    </row>
    <row r="360" spans="1:10" ht="14.25" x14ac:dyDescent="0.2">
      <c r="A360" s="158">
        <v>166</v>
      </c>
      <c r="B360" s="158">
        <v>4</v>
      </c>
      <c r="C360" t="s">
        <v>142</v>
      </c>
      <c r="D360" s="158" t="s">
        <v>36</v>
      </c>
      <c r="E360" s="159" t="s">
        <v>34</v>
      </c>
      <c r="F360" s="160" t="s">
        <v>32</v>
      </c>
      <c r="G360" s="160" t="s">
        <v>32</v>
      </c>
      <c r="H360" s="161">
        <v>13.92344786015672</v>
      </c>
      <c r="I360" s="158" t="s">
        <v>29</v>
      </c>
      <c r="J360" s="11"/>
    </row>
    <row r="361" spans="1:10" ht="14.25" x14ac:dyDescent="0.2">
      <c r="A361" s="158">
        <v>167</v>
      </c>
      <c r="B361" s="158">
        <v>1</v>
      </c>
      <c r="C361" t="s">
        <v>143</v>
      </c>
      <c r="D361" s="158" t="s">
        <v>36</v>
      </c>
      <c r="E361" s="159" t="s">
        <v>34</v>
      </c>
      <c r="F361" s="160" t="s">
        <v>32</v>
      </c>
      <c r="G361" s="160" t="s">
        <v>32</v>
      </c>
      <c r="H361" s="161">
        <v>3.9557910120569968</v>
      </c>
      <c r="I361" s="158" t="s">
        <v>29</v>
      </c>
      <c r="J361" s="11"/>
    </row>
    <row r="362" spans="1:10" ht="14.25" x14ac:dyDescent="0.2">
      <c r="A362" s="158">
        <v>167</v>
      </c>
      <c r="B362" s="158">
        <v>2</v>
      </c>
      <c r="C362" t="s">
        <v>143</v>
      </c>
      <c r="D362" s="158" t="s">
        <v>36</v>
      </c>
      <c r="E362" s="159" t="s">
        <v>34</v>
      </c>
      <c r="F362" s="160" t="s">
        <v>32</v>
      </c>
      <c r="G362" s="160" t="s">
        <v>32</v>
      </c>
      <c r="H362" s="161">
        <v>4.5455871626549964</v>
      </c>
      <c r="I362" s="158" t="s">
        <v>29</v>
      </c>
      <c r="J362" s="11"/>
    </row>
    <row r="363" spans="1:10" ht="14.25" x14ac:dyDescent="0.2">
      <c r="A363" s="158">
        <v>167</v>
      </c>
      <c r="B363" s="158">
        <v>3</v>
      </c>
      <c r="C363" t="s">
        <v>143</v>
      </c>
      <c r="D363" s="158" t="s">
        <v>36</v>
      </c>
      <c r="E363" s="159" t="s">
        <v>34</v>
      </c>
      <c r="F363" s="160" t="s">
        <v>32</v>
      </c>
      <c r="G363" s="160" t="s">
        <v>32</v>
      </c>
      <c r="H363" s="161">
        <v>7.7669217186580344</v>
      </c>
      <c r="I363" s="158" t="s">
        <v>29</v>
      </c>
      <c r="J363" s="11"/>
    </row>
    <row r="364" spans="1:10" ht="14.25" x14ac:dyDescent="0.2">
      <c r="A364" s="158">
        <v>167</v>
      </c>
      <c r="B364" s="158">
        <v>4</v>
      </c>
      <c r="C364" t="s">
        <v>143</v>
      </c>
      <c r="D364" s="158" t="s">
        <v>36</v>
      </c>
      <c r="E364" s="159" t="s">
        <v>34</v>
      </c>
      <c r="F364" s="160" t="s">
        <v>32</v>
      </c>
      <c r="G364" s="160" t="s">
        <v>32</v>
      </c>
      <c r="H364" s="161">
        <v>14.728145528044466</v>
      </c>
      <c r="I364" s="158" t="s">
        <v>29</v>
      </c>
      <c r="J364" s="11"/>
    </row>
    <row r="365" spans="1:10" ht="14.25" x14ac:dyDescent="0.2">
      <c r="A365" s="158">
        <v>169</v>
      </c>
      <c r="B365" s="158">
        <v>1</v>
      </c>
      <c r="C365" t="s">
        <v>144</v>
      </c>
      <c r="D365" s="158" t="s">
        <v>36</v>
      </c>
      <c r="E365" s="159" t="s">
        <v>34</v>
      </c>
      <c r="F365" s="160" t="s">
        <v>32</v>
      </c>
      <c r="G365" s="160" t="s">
        <v>32</v>
      </c>
      <c r="H365" s="161">
        <v>2.2424366872005477</v>
      </c>
      <c r="I365" s="158" t="s">
        <v>29</v>
      </c>
      <c r="J365" s="11"/>
    </row>
    <row r="366" spans="1:10" ht="14.25" x14ac:dyDescent="0.2">
      <c r="A366" s="158">
        <v>169</v>
      </c>
      <c r="B366" s="158">
        <v>2</v>
      </c>
      <c r="C366" t="s">
        <v>144</v>
      </c>
      <c r="D366" s="158" t="s">
        <v>36</v>
      </c>
      <c r="E366" s="159" t="s">
        <v>34</v>
      </c>
      <c r="F366" s="160" t="s">
        <v>32</v>
      </c>
      <c r="G366" s="160" t="s">
        <v>32</v>
      </c>
      <c r="H366" s="161">
        <v>3.5846072186836517</v>
      </c>
      <c r="I366" s="158" t="s">
        <v>29</v>
      </c>
      <c r="J366" s="11"/>
    </row>
    <row r="367" spans="1:10" ht="14.25" x14ac:dyDescent="0.2">
      <c r="A367" s="158">
        <v>169</v>
      </c>
      <c r="B367" s="158">
        <v>3</v>
      </c>
      <c r="C367" t="s">
        <v>144</v>
      </c>
      <c r="D367" s="158" t="s">
        <v>36</v>
      </c>
      <c r="E367" s="159" t="s">
        <v>34</v>
      </c>
      <c r="F367" s="160" t="s">
        <v>32</v>
      </c>
      <c r="G367" s="160" t="s">
        <v>32</v>
      </c>
      <c r="H367" s="161">
        <v>7.1331633653657578</v>
      </c>
      <c r="I367" s="158" t="s">
        <v>29</v>
      </c>
      <c r="J367" s="11"/>
    </row>
    <row r="368" spans="1:10" ht="14.25" x14ac:dyDescent="0.2">
      <c r="A368" s="158">
        <v>169</v>
      </c>
      <c r="B368" s="158">
        <v>4</v>
      </c>
      <c r="C368" t="s">
        <v>144</v>
      </c>
      <c r="D368" s="158" t="s">
        <v>36</v>
      </c>
      <c r="E368" s="159" t="s">
        <v>34</v>
      </c>
      <c r="F368" s="160" t="s">
        <v>32</v>
      </c>
      <c r="G368" s="160" t="s">
        <v>32</v>
      </c>
      <c r="H368" s="161">
        <v>12.527261266939805</v>
      </c>
      <c r="I368" s="158" t="s">
        <v>29</v>
      </c>
      <c r="J368" s="11"/>
    </row>
    <row r="369" spans="1:10" ht="14.25" x14ac:dyDescent="0.2">
      <c r="A369" s="158">
        <v>170</v>
      </c>
      <c r="B369" s="158">
        <v>1</v>
      </c>
      <c r="C369" t="s">
        <v>145</v>
      </c>
      <c r="D369" s="158" t="s">
        <v>36</v>
      </c>
      <c r="E369" s="159" t="s">
        <v>34</v>
      </c>
      <c r="F369" s="160" t="s">
        <v>32</v>
      </c>
      <c r="G369" s="160" t="s">
        <v>32</v>
      </c>
      <c r="H369" s="161">
        <v>4.5074626865671643</v>
      </c>
      <c r="I369" s="158" t="s">
        <v>29</v>
      </c>
      <c r="J369" s="11"/>
    </row>
    <row r="370" spans="1:10" ht="14.25" x14ac:dyDescent="0.2">
      <c r="A370" s="158">
        <v>170</v>
      </c>
      <c r="B370" s="158">
        <v>2</v>
      </c>
      <c r="C370" t="s">
        <v>145</v>
      </c>
      <c r="D370" s="158" t="s">
        <v>36</v>
      </c>
      <c r="E370" s="159" t="s">
        <v>34</v>
      </c>
      <c r="F370" s="160" t="s">
        <v>32</v>
      </c>
      <c r="G370" s="160" t="s">
        <v>32</v>
      </c>
      <c r="H370" s="161">
        <v>5.8840579710144931</v>
      </c>
      <c r="I370" s="158" t="s">
        <v>29</v>
      </c>
      <c r="J370" s="11"/>
    </row>
    <row r="371" spans="1:10" ht="14.25" x14ac:dyDescent="0.2">
      <c r="A371" s="158">
        <v>170</v>
      </c>
      <c r="B371" s="158">
        <v>3</v>
      </c>
      <c r="C371" t="s">
        <v>145</v>
      </c>
      <c r="D371" s="158" t="s">
        <v>36</v>
      </c>
      <c r="E371" s="159" t="s">
        <v>34</v>
      </c>
      <c r="F371" s="160" t="s">
        <v>32</v>
      </c>
      <c r="G371" s="160" t="s">
        <v>32</v>
      </c>
      <c r="H371" s="161">
        <v>7.9008746355685133</v>
      </c>
      <c r="I371" s="158" t="s">
        <v>29</v>
      </c>
      <c r="J371" s="11"/>
    </row>
    <row r="372" spans="1:10" ht="14.25" x14ac:dyDescent="0.2">
      <c r="A372" s="158">
        <v>170</v>
      </c>
      <c r="B372" s="158">
        <v>4</v>
      </c>
      <c r="C372" t="s">
        <v>145</v>
      </c>
      <c r="D372" s="158" t="s">
        <v>36</v>
      </c>
      <c r="E372" s="159" t="s">
        <v>34</v>
      </c>
      <c r="F372" s="160" t="s">
        <v>32</v>
      </c>
      <c r="G372" s="160" t="s">
        <v>32</v>
      </c>
      <c r="H372" s="161">
        <v>12.676616915422885</v>
      </c>
      <c r="I372" s="158" t="s">
        <v>29</v>
      </c>
      <c r="J372" s="11"/>
    </row>
    <row r="373" spans="1:10" ht="14.25" x14ac:dyDescent="0.2">
      <c r="A373" s="158">
        <v>171</v>
      </c>
      <c r="B373" s="158">
        <v>1</v>
      </c>
      <c r="C373" t="s">
        <v>146</v>
      </c>
      <c r="D373" s="158" t="s">
        <v>36</v>
      </c>
      <c r="E373" s="159" t="s">
        <v>34</v>
      </c>
      <c r="F373" s="160" t="s">
        <v>32</v>
      </c>
      <c r="G373" s="160" t="s">
        <v>32</v>
      </c>
      <c r="H373" s="161">
        <v>2.5768558951965064</v>
      </c>
      <c r="I373" s="158" t="s">
        <v>29</v>
      </c>
      <c r="J373" s="11"/>
    </row>
    <row r="374" spans="1:10" ht="14.25" x14ac:dyDescent="0.2">
      <c r="A374" s="158">
        <v>171</v>
      </c>
      <c r="B374" s="158">
        <v>2</v>
      </c>
      <c r="C374" t="s">
        <v>146</v>
      </c>
      <c r="D374" s="158" t="s">
        <v>36</v>
      </c>
      <c r="E374" s="159" t="s">
        <v>34</v>
      </c>
      <c r="F374" s="160" t="s">
        <v>32</v>
      </c>
      <c r="G374" s="160" t="s">
        <v>32</v>
      </c>
      <c r="H374" s="161">
        <v>3.6782728929671298</v>
      </c>
      <c r="I374" s="158" t="s">
        <v>29</v>
      </c>
      <c r="J374" s="11"/>
    </row>
    <row r="375" spans="1:10" ht="14.25" x14ac:dyDescent="0.2">
      <c r="A375" s="158">
        <v>171</v>
      </c>
      <c r="B375" s="158">
        <v>3</v>
      </c>
      <c r="C375" t="s">
        <v>146</v>
      </c>
      <c r="D375" s="158" t="s">
        <v>36</v>
      </c>
      <c r="E375" s="159" t="s">
        <v>34</v>
      </c>
      <c r="F375" s="160" t="s">
        <v>32</v>
      </c>
      <c r="G375" s="160" t="s">
        <v>32</v>
      </c>
      <c r="H375" s="161">
        <v>5.8437020623828193</v>
      </c>
      <c r="I375" s="158" t="s">
        <v>29</v>
      </c>
      <c r="J375" s="11"/>
    </row>
    <row r="376" spans="1:10" ht="14.25" x14ac:dyDescent="0.2">
      <c r="A376" s="158">
        <v>171</v>
      </c>
      <c r="B376" s="158">
        <v>4</v>
      </c>
      <c r="C376" t="s">
        <v>146</v>
      </c>
      <c r="D376" s="158" t="s">
        <v>36</v>
      </c>
      <c r="E376" s="159" t="s">
        <v>34</v>
      </c>
      <c r="F376" s="160" t="s">
        <v>32</v>
      </c>
      <c r="G376" s="160" t="s">
        <v>32</v>
      </c>
      <c r="H376" s="161">
        <v>10.066996155958265</v>
      </c>
      <c r="I376" s="158" t="s">
        <v>29</v>
      </c>
      <c r="J376" s="11"/>
    </row>
    <row r="377" spans="1:10" ht="14.25" x14ac:dyDescent="0.2">
      <c r="A377" s="158">
        <v>174</v>
      </c>
      <c r="B377" s="158">
        <v>1</v>
      </c>
      <c r="C377" t="s">
        <v>147</v>
      </c>
      <c r="D377" s="158" t="s">
        <v>36</v>
      </c>
      <c r="E377" s="159" t="s">
        <v>34</v>
      </c>
      <c r="F377" s="160" t="s">
        <v>32</v>
      </c>
      <c r="G377" s="160" t="s">
        <v>32</v>
      </c>
      <c r="H377" s="161">
        <v>2.1522117138131387</v>
      </c>
      <c r="I377" s="158" t="s">
        <v>29</v>
      </c>
      <c r="J377" s="11"/>
    </row>
    <row r="378" spans="1:10" ht="14.25" x14ac:dyDescent="0.2">
      <c r="A378" s="158">
        <v>174</v>
      </c>
      <c r="B378" s="158">
        <v>2</v>
      </c>
      <c r="C378" t="s">
        <v>147</v>
      </c>
      <c r="D378" s="158" t="s">
        <v>36</v>
      </c>
      <c r="E378" s="159" t="s">
        <v>34</v>
      </c>
      <c r="F378" s="160" t="s">
        <v>32</v>
      </c>
      <c r="G378" s="160" t="s">
        <v>32</v>
      </c>
      <c r="H378" s="161">
        <v>2.895670156391366</v>
      </c>
      <c r="I378" s="158" t="s">
        <v>29</v>
      </c>
      <c r="J378" s="11"/>
    </row>
    <row r="379" spans="1:10" ht="14.25" x14ac:dyDescent="0.2">
      <c r="A379" s="158">
        <v>174</v>
      </c>
      <c r="B379" s="158">
        <v>3</v>
      </c>
      <c r="C379" t="s">
        <v>147</v>
      </c>
      <c r="D379" s="158" t="s">
        <v>36</v>
      </c>
      <c r="E379" s="159" t="s">
        <v>34</v>
      </c>
      <c r="F379" s="160" t="s">
        <v>32</v>
      </c>
      <c r="G379" s="160" t="s">
        <v>32</v>
      </c>
      <c r="H379" s="161">
        <v>4.8953118279569896</v>
      </c>
      <c r="I379" s="158" t="s">
        <v>29</v>
      </c>
      <c r="J379" s="11"/>
    </row>
    <row r="380" spans="1:10" ht="14.25" x14ac:dyDescent="0.2">
      <c r="A380" s="158">
        <v>174</v>
      </c>
      <c r="B380" s="158">
        <v>4</v>
      </c>
      <c r="C380" t="s">
        <v>147</v>
      </c>
      <c r="D380" s="158" t="s">
        <v>36</v>
      </c>
      <c r="E380" s="159" t="s">
        <v>34</v>
      </c>
      <c r="F380" s="160" t="s">
        <v>32</v>
      </c>
      <c r="G380" s="160" t="s">
        <v>32</v>
      </c>
      <c r="H380" s="161">
        <v>7.6419311145510838</v>
      </c>
      <c r="I380" s="158" t="s">
        <v>29</v>
      </c>
      <c r="J380" s="11"/>
    </row>
    <row r="381" spans="1:10" ht="14.25" x14ac:dyDescent="0.2">
      <c r="A381" s="158">
        <v>175</v>
      </c>
      <c r="B381" s="158">
        <v>1</v>
      </c>
      <c r="C381" t="s">
        <v>148</v>
      </c>
      <c r="D381" s="158" t="s">
        <v>36</v>
      </c>
      <c r="E381" s="159" t="s">
        <v>34</v>
      </c>
      <c r="F381" s="160" t="s">
        <v>32</v>
      </c>
      <c r="G381" s="160" t="s">
        <v>32</v>
      </c>
      <c r="H381" s="161">
        <v>1.9780097972610577</v>
      </c>
      <c r="I381" s="158" t="s">
        <v>29</v>
      </c>
      <c r="J381" s="11"/>
    </row>
    <row r="382" spans="1:10" ht="14.25" x14ac:dyDescent="0.2">
      <c r="A382" s="158">
        <v>175</v>
      </c>
      <c r="B382" s="158">
        <v>2</v>
      </c>
      <c r="C382" t="s">
        <v>148</v>
      </c>
      <c r="D382" s="158" t="s">
        <v>36</v>
      </c>
      <c r="E382" s="159" t="s">
        <v>34</v>
      </c>
      <c r="F382" s="160" t="s">
        <v>32</v>
      </c>
      <c r="G382" s="160" t="s">
        <v>32</v>
      </c>
      <c r="H382" s="161">
        <v>2.9750569476082003</v>
      </c>
      <c r="I382" s="158" t="s">
        <v>29</v>
      </c>
      <c r="J382" s="11"/>
    </row>
    <row r="383" spans="1:10" ht="14.25" x14ac:dyDescent="0.2">
      <c r="A383" s="158">
        <v>175</v>
      </c>
      <c r="B383" s="158">
        <v>3</v>
      </c>
      <c r="C383" t="s">
        <v>148</v>
      </c>
      <c r="D383" s="158" t="s">
        <v>36</v>
      </c>
      <c r="E383" s="159" t="s">
        <v>34</v>
      </c>
      <c r="F383" s="160" t="s">
        <v>32</v>
      </c>
      <c r="G383" s="160" t="s">
        <v>32</v>
      </c>
      <c r="H383" s="161">
        <v>5.6468067573135556</v>
      </c>
      <c r="I383" s="158" t="s">
        <v>29</v>
      </c>
      <c r="J383" s="11"/>
    </row>
    <row r="384" spans="1:10" ht="14.25" x14ac:dyDescent="0.2">
      <c r="A384" s="158">
        <v>175</v>
      </c>
      <c r="B384" s="158">
        <v>4</v>
      </c>
      <c r="C384" t="s">
        <v>148</v>
      </c>
      <c r="D384" s="158" t="s">
        <v>36</v>
      </c>
      <c r="E384" s="159" t="s">
        <v>34</v>
      </c>
      <c r="F384" s="160" t="s">
        <v>32</v>
      </c>
      <c r="G384" s="160" t="s">
        <v>32</v>
      </c>
      <c r="H384" s="161">
        <v>9.5021995832368606</v>
      </c>
      <c r="I384" s="158" t="s">
        <v>29</v>
      </c>
      <c r="J384" s="11"/>
    </row>
    <row r="385" spans="1:10" ht="14.25" x14ac:dyDescent="0.2">
      <c r="A385" s="158">
        <v>176</v>
      </c>
      <c r="B385" s="158">
        <v>1</v>
      </c>
      <c r="C385" t="s">
        <v>149</v>
      </c>
      <c r="D385" s="158" t="s">
        <v>36</v>
      </c>
      <c r="E385" s="159" t="s">
        <v>34</v>
      </c>
      <c r="F385" s="160" t="s">
        <v>32</v>
      </c>
      <c r="G385" s="160" t="s">
        <v>32</v>
      </c>
      <c r="H385" s="161">
        <v>2.5312934631432547</v>
      </c>
      <c r="I385" s="158" t="s">
        <v>29</v>
      </c>
      <c r="J385" s="11"/>
    </row>
    <row r="386" spans="1:10" ht="14.25" x14ac:dyDescent="0.2">
      <c r="A386" s="158">
        <v>176</v>
      </c>
      <c r="B386" s="158">
        <v>2</v>
      </c>
      <c r="C386" t="s">
        <v>149</v>
      </c>
      <c r="D386" s="158" t="s">
        <v>36</v>
      </c>
      <c r="E386" s="159" t="s">
        <v>34</v>
      </c>
      <c r="F386" s="160" t="s">
        <v>32</v>
      </c>
      <c r="G386" s="160" t="s">
        <v>32</v>
      </c>
      <c r="H386" s="161">
        <v>3.2281498297389328</v>
      </c>
      <c r="I386" s="158" t="s">
        <v>29</v>
      </c>
      <c r="J386" s="11"/>
    </row>
    <row r="387" spans="1:10" ht="14.25" x14ac:dyDescent="0.2">
      <c r="A387" s="158">
        <v>176</v>
      </c>
      <c r="B387" s="158">
        <v>3</v>
      </c>
      <c r="C387" t="s">
        <v>149</v>
      </c>
      <c r="D387" s="158" t="s">
        <v>36</v>
      </c>
      <c r="E387" s="159" t="s">
        <v>34</v>
      </c>
      <c r="F387" s="160" t="s">
        <v>32</v>
      </c>
      <c r="G387" s="160" t="s">
        <v>32</v>
      </c>
      <c r="H387" s="161">
        <v>5.508911642017444</v>
      </c>
      <c r="I387" s="158" t="s">
        <v>29</v>
      </c>
      <c r="J387" s="11"/>
    </row>
    <row r="388" spans="1:10" ht="14.25" x14ac:dyDescent="0.2">
      <c r="A388" s="158">
        <v>176</v>
      </c>
      <c r="B388" s="158">
        <v>4</v>
      </c>
      <c r="C388" t="s">
        <v>149</v>
      </c>
      <c r="D388" s="158" t="s">
        <v>36</v>
      </c>
      <c r="E388" s="159" t="s">
        <v>34</v>
      </c>
      <c r="F388" s="160" t="s">
        <v>32</v>
      </c>
      <c r="G388" s="160" t="s">
        <v>32</v>
      </c>
      <c r="H388" s="161">
        <v>12.287878787878787</v>
      </c>
      <c r="I388" s="158" t="s">
        <v>29</v>
      </c>
      <c r="J388" s="11"/>
    </row>
    <row r="389" spans="1:10" ht="14.25" x14ac:dyDescent="0.2">
      <c r="A389" s="158">
        <v>177</v>
      </c>
      <c r="B389" s="158">
        <v>1</v>
      </c>
      <c r="C389" t="s">
        <v>150</v>
      </c>
      <c r="D389" s="158" t="s">
        <v>36</v>
      </c>
      <c r="E389" s="159" t="s">
        <v>34</v>
      </c>
      <c r="F389" s="160" t="s">
        <v>32</v>
      </c>
      <c r="G389" s="160" t="s">
        <v>32</v>
      </c>
      <c r="H389" s="161">
        <v>2.6826196473551636</v>
      </c>
      <c r="I389" s="158" t="s">
        <v>29</v>
      </c>
      <c r="J389" s="11"/>
    </row>
    <row r="390" spans="1:10" ht="14.25" x14ac:dyDescent="0.2">
      <c r="A390" s="158">
        <v>177</v>
      </c>
      <c r="B390" s="158">
        <v>2</v>
      </c>
      <c r="C390" t="s">
        <v>150</v>
      </c>
      <c r="D390" s="158" t="s">
        <v>36</v>
      </c>
      <c r="E390" s="159" t="s">
        <v>34</v>
      </c>
      <c r="F390" s="160" t="s">
        <v>32</v>
      </c>
      <c r="G390" s="160" t="s">
        <v>32</v>
      </c>
      <c r="H390" s="161">
        <v>4.0436781609195398</v>
      </c>
      <c r="I390" s="158" t="s">
        <v>29</v>
      </c>
      <c r="J390" s="11"/>
    </row>
    <row r="391" spans="1:10" ht="14.25" x14ac:dyDescent="0.2">
      <c r="A391" s="158">
        <v>177</v>
      </c>
      <c r="B391" s="158">
        <v>3</v>
      </c>
      <c r="C391" t="s">
        <v>150</v>
      </c>
      <c r="D391" s="158" t="s">
        <v>36</v>
      </c>
      <c r="E391" s="159" t="s">
        <v>34</v>
      </c>
      <c r="F391" s="160" t="s">
        <v>32</v>
      </c>
      <c r="G391" s="160" t="s">
        <v>32</v>
      </c>
      <c r="H391" s="161">
        <v>6.0885245901639342</v>
      </c>
      <c r="I391" s="158" t="s">
        <v>29</v>
      </c>
      <c r="J391" s="11"/>
    </row>
    <row r="392" spans="1:10" ht="14.25" x14ac:dyDescent="0.2">
      <c r="A392" s="158">
        <v>177</v>
      </c>
      <c r="B392" s="158">
        <v>4</v>
      </c>
      <c r="C392" t="s">
        <v>150</v>
      </c>
      <c r="D392" s="158" t="s">
        <v>36</v>
      </c>
      <c r="E392" s="159" t="s">
        <v>34</v>
      </c>
      <c r="F392" s="160" t="s">
        <v>32</v>
      </c>
      <c r="G392" s="160" t="s">
        <v>32</v>
      </c>
      <c r="H392" s="161">
        <v>9.4607329842931929</v>
      </c>
      <c r="I392" s="158" t="s">
        <v>29</v>
      </c>
      <c r="J392" s="11"/>
    </row>
    <row r="393" spans="1:10" ht="14.25" x14ac:dyDescent="0.2">
      <c r="A393" s="158">
        <v>178</v>
      </c>
      <c r="B393" s="158">
        <v>1</v>
      </c>
      <c r="C393" t="s">
        <v>151</v>
      </c>
      <c r="D393" s="158" t="s">
        <v>36</v>
      </c>
      <c r="E393" s="159" t="s">
        <v>34</v>
      </c>
      <c r="F393" s="160" t="s">
        <v>32</v>
      </c>
      <c r="G393" s="160" t="s">
        <v>32</v>
      </c>
      <c r="H393" s="161">
        <v>2.3186813186813189</v>
      </c>
      <c r="I393" s="158" t="s">
        <v>29</v>
      </c>
      <c r="J393" s="11"/>
    </row>
    <row r="394" spans="1:10" ht="14.25" x14ac:dyDescent="0.2">
      <c r="A394" s="158">
        <v>178</v>
      </c>
      <c r="B394" s="158">
        <v>2</v>
      </c>
      <c r="C394" t="s">
        <v>151</v>
      </c>
      <c r="D394" s="158" t="s">
        <v>36</v>
      </c>
      <c r="E394" s="159" t="s">
        <v>34</v>
      </c>
      <c r="F394" s="160" t="s">
        <v>32</v>
      </c>
      <c r="G394" s="160" t="s">
        <v>32</v>
      </c>
      <c r="H394" s="161">
        <v>4.462555066079295</v>
      </c>
      <c r="I394" s="158" t="s">
        <v>29</v>
      </c>
      <c r="J394" s="11"/>
    </row>
    <row r="395" spans="1:10" ht="14.25" x14ac:dyDescent="0.2">
      <c r="A395" s="158">
        <v>178</v>
      </c>
      <c r="B395" s="158">
        <v>3</v>
      </c>
      <c r="C395" t="s">
        <v>151</v>
      </c>
      <c r="D395" s="158" t="s">
        <v>36</v>
      </c>
      <c r="E395" s="159" t="s">
        <v>34</v>
      </c>
      <c r="F395" s="160" t="s">
        <v>32</v>
      </c>
      <c r="G395" s="160" t="s">
        <v>32</v>
      </c>
      <c r="H395" s="161">
        <v>6.4666666666666668</v>
      </c>
      <c r="I395" s="158" t="s">
        <v>29</v>
      </c>
      <c r="J395" s="11"/>
    </row>
    <row r="396" spans="1:10" ht="14.25" x14ac:dyDescent="0.2">
      <c r="A396" s="158">
        <v>178</v>
      </c>
      <c r="B396" s="158">
        <v>4</v>
      </c>
      <c r="C396" t="s">
        <v>151</v>
      </c>
      <c r="D396" s="158" t="s">
        <v>36</v>
      </c>
      <c r="E396" s="159" t="s">
        <v>34</v>
      </c>
      <c r="F396" s="160" t="s">
        <v>32</v>
      </c>
      <c r="G396" s="160" t="s">
        <v>32</v>
      </c>
      <c r="H396" s="161">
        <v>10.615306122448979</v>
      </c>
      <c r="I396" s="158" t="s">
        <v>29</v>
      </c>
      <c r="J396" s="11"/>
    </row>
    <row r="397" spans="1:10" ht="14.25" x14ac:dyDescent="0.2">
      <c r="A397" s="158">
        <v>179</v>
      </c>
      <c r="B397" s="158">
        <v>1</v>
      </c>
      <c r="C397" t="s">
        <v>152</v>
      </c>
      <c r="D397" s="158" t="s">
        <v>36</v>
      </c>
      <c r="E397" s="159" t="s">
        <v>34</v>
      </c>
      <c r="F397" s="160" t="s">
        <v>32</v>
      </c>
      <c r="G397" s="160" t="s">
        <v>32</v>
      </c>
      <c r="H397" s="161">
        <v>2.9699469652327637</v>
      </c>
      <c r="I397" s="158" t="s">
        <v>29</v>
      </c>
      <c r="J397" s="11"/>
    </row>
    <row r="398" spans="1:10" ht="14.25" x14ac:dyDescent="0.2">
      <c r="A398" s="158">
        <v>179</v>
      </c>
      <c r="B398" s="158">
        <v>2</v>
      </c>
      <c r="C398" t="s">
        <v>152</v>
      </c>
      <c r="D398" s="158" t="s">
        <v>36</v>
      </c>
      <c r="E398" s="159" t="s">
        <v>34</v>
      </c>
      <c r="F398" s="160" t="s">
        <v>32</v>
      </c>
      <c r="G398" s="160" t="s">
        <v>32</v>
      </c>
      <c r="H398" s="161">
        <v>4.4550319607551661</v>
      </c>
      <c r="I398" s="158" t="s">
        <v>29</v>
      </c>
      <c r="J398" s="11"/>
    </row>
    <row r="399" spans="1:10" ht="14.25" x14ac:dyDescent="0.2">
      <c r="A399" s="158">
        <v>179</v>
      </c>
      <c r="B399" s="158">
        <v>3</v>
      </c>
      <c r="C399" t="s">
        <v>152</v>
      </c>
      <c r="D399" s="158" t="s">
        <v>36</v>
      </c>
      <c r="E399" s="159" t="s">
        <v>34</v>
      </c>
      <c r="F399" s="160" t="s">
        <v>32</v>
      </c>
      <c r="G399" s="160" t="s">
        <v>32</v>
      </c>
      <c r="H399" s="161">
        <v>7.5037091988130564</v>
      </c>
      <c r="I399" s="158" t="s">
        <v>29</v>
      </c>
      <c r="J399" s="11"/>
    </row>
    <row r="400" spans="1:10" ht="14.25" x14ac:dyDescent="0.2">
      <c r="A400" s="158">
        <v>179</v>
      </c>
      <c r="B400" s="158">
        <v>4</v>
      </c>
      <c r="C400" t="s">
        <v>152</v>
      </c>
      <c r="D400" s="158" t="s">
        <v>36</v>
      </c>
      <c r="E400" s="159" t="s">
        <v>34</v>
      </c>
      <c r="F400" s="160" t="s">
        <v>32</v>
      </c>
      <c r="G400" s="160" t="s">
        <v>32</v>
      </c>
      <c r="H400" s="161">
        <v>12.504836480884386</v>
      </c>
      <c r="I400" s="158" t="s">
        <v>29</v>
      </c>
      <c r="J400" s="11"/>
    </row>
    <row r="401" spans="1:10" ht="14.25" x14ac:dyDescent="0.2">
      <c r="A401" s="158">
        <v>180</v>
      </c>
      <c r="B401" s="158">
        <v>1</v>
      </c>
      <c r="C401" t="s">
        <v>153</v>
      </c>
      <c r="D401" s="158" t="s">
        <v>36</v>
      </c>
      <c r="E401" s="159" t="s">
        <v>34</v>
      </c>
      <c r="F401" s="160" t="s">
        <v>32</v>
      </c>
      <c r="G401" s="160" t="s">
        <v>32</v>
      </c>
      <c r="H401" s="161">
        <v>2.9290444654683063</v>
      </c>
      <c r="I401" s="158" t="s">
        <v>29</v>
      </c>
      <c r="J401" s="11"/>
    </row>
    <row r="402" spans="1:10" ht="14.25" x14ac:dyDescent="0.2">
      <c r="A402" s="158">
        <v>180</v>
      </c>
      <c r="B402" s="158">
        <v>2</v>
      </c>
      <c r="C402" t="s">
        <v>153</v>
      </c>
      <c r="D402" s="158" t="s">
        <v>36</v>
      </c>
      <c r="E402" s="159" t="s">
        <v>34</v>
      </c>
      <c r="F402" s="160" t="s">
        <v>32</v>
      </c>
      <c r="G402" s="160" t="s">
        <v>32</v>
      </c>
      <c r="H402" s="161">
        <v>5.0970945200441342</v>
      </c>
      <c r="I402" s="158" t="s">
        <v>29</v>
      </c>
      <c r="J402" s="11"/>
    </row>
    <row r="403" spans="1:10" ht="14.25" x14ac:dyDescent="0.2">
      <c r="A403" s="158">
        <v>180</v>
      </c>
      <c r="B403" s="158">
        <v>3</v>
      </c>
      <c r="C403" t="s">
        <v>153</v>
      </c>
      <c r="D403" s="158" t="s">
        <v>36</v>
      </c>
      <c r="E403" s="159" t="s">
        <v>34</v>
      </c>
      <c r="F403" s="160" t="s">
        <v>32</v>
      </c>
      <c r="G403" s="160" t="s">
        <v>32</v>
      </c>
      <c r="H403" s="161">
        <v>8.2579666160849765</v>
      </c>
      <c r="I403" s="158" t="s">
        <v>29</v>
      </c>
      <c r="J403" s="11"/>
    </row>
    <row r="404" spans="1:10" ht="14.25" x14ac:dyDescent="0.2">
      <c r="A404" s="158">
        <v>180</v>
      </c>
      <c r="B404" s="158">
        <v>4</v>
      </c>
      <c r="C404" t="s">
        <v>153</v>
      </c>
      <c r="D404" s="158" t="s">
        <v>36</v>
      </c>
      <c r="E404" s="159" t="s">
        <v>34</v>
      </c>
      <c r="F404" s="160" t="s">
        <v>32</v>
      </c>
      <c r="G404" s="160" t="s">
        <v>32</v>
      </c>
      <c r="H404" s="161">
        <v>14.186144896879957</v>
      </c>
      <c r="I404" s="158" t="s">
        <v>29</v>
      </c>
      <c r="J404" s="11"/>
    </row>
    <row r="405" spans="1:10" ht="14.25" x14ac:dyDescent="0.2">
      <c r="A405" s="158">
        <v>181</v>
      </c>
      <c r="B405" s="158">
        <v>1</v>
      </c>
      <c r="C405" t="s">
        <v>154</v>
      </c>
      <c r="D405" s="158" t="s">
        <v>36</v>
      </c>
      <c r="E405" s="159" t="s">
        <v>34</v>
      </c>
      <c r="F405" s="160" t="s">
        <v>32</v>
      </c>
      <c r="G405" s="160" t="s">
        <v>32</v>
      </c>
      <c r="H405" s="161">
        <v>2.8645614035087719</v>
      </c>
      <c r="I405" s="158" t="s">
        <v>29</v>
      </c>
      <c r="J405" s="11"/>
    </row>
    <row r="406" spans="1:10" ht="14.25" x14ac:dyDescent="0.2">
      <c r="A406" s="158">
        <v>181</v>
      </c>
      <c r="B406" s="158">
        <v>2</v>
      </c>
      <c r="C406" t="s">
        <v>154</v>
      </c>
      <c r="D406" s="158" t="s">
        <v>36</v>
      </c>
      <c r="E406" s="159" t="s">
        <v>34</v>
      </c>
      <c r="F406" s="160" t="s">
        <v>32</v>
      </c>
      <c r="G406" s="160" t="s">
        <v>32</v>
      </c>
      <c r="H406" s="161">
        <v>5.2886805090421971</v>
      </c>
      <c r="I406" s="158" t="s">
        <v>29</v>
      </c>
      <c r="J406" s="11"/>
    </row>
    <row r="407" spans="1:10" ht="14.25" x14ac:dyDescent="0.2">
      <c r="A407" s="158">
        <v>181</v>
      </c>
      <c r="B407" s="158">
        <v>3</v>
      </c>
      <c r="C407" t="s">
        <v>154</v>
      </c>
      <c r="D407" s="158" t="s">
        <v>36</v>
      </c>
      <c r="E407" s="159" t="s">
        <v>34</v>
      </c>
      <c r="F407" s="160" t="s">
        <v>32</v>
      </c>
      <c r="G407" s="160" t="s">
        <v>32</v>
      </c>
      <c r="H407" s="161">
        <v>10.004286589099816</v>
      </c>
      <c r="I407" s="158" t="s">
        <v>29</v>
      </c>
      <c r="J407" s="11"/>
    </row>
    <row r="408" spans="1:10" ht="14.25" x14ac:dyDescent="0.2">
      <c r="A408" s="158">
        <v>181</v>
      </c>
      <c r="B408" s="158">
        <v>4</v>
      </c>
      <c r="C408" t="s">
        <v>154</v>
      </c>
      <c r="D408" s="158" t="s">
        <v>36</v>
      </c>
      <c r="E408" s="159" t="s">
        <v>34</v>
      </c>
      <c r="F408" s="160" t="s">
        <v>32</v>
      </c>
      <c r="G408" s="160" t="s">
        <v>32</v>
      </c>
      <c r="H408" s="161">
        <v>15.868</v>
      </c>
      <c r="I408" s="158" t="s">
        <v>29</v>
      </c>
      <c r="J408" s="11"/>
    </row>
    <row r="409" spans="1:10" ht="14.25" x14ac:dyDescent="0.2">
      <c r="A409" s="158">
        <v>182</v>
      </c>
      <c r="B409" s="158">
        <v>1</v>
      </c>
      <c r="C409" t="s">
        <v>155</v>
      </c>
      <c r="D409" s="158" t="s">
        <v>36</v>
      </c>
      <c r="E409" s="159" t="s">
        <v>34</v>
      </c>
      <c r="F409" s="160" t="s">
        <v>32</v>
      </c>
      <c r="G409" s="160" t="s">
        <v>32</v>
      </c>
      <c r="H409" s="161">
        <v>2.4860442733397496</v>
      </c>
      <c r="I409" s="158" t="s">
        <v>29</v>
      </c>
      <c r="J409" s="11"/>
    </row>
    <row r="410" spans="1:10" ht="14.25" x14ac:dyDescent="0.2">
      <c r="A410" s="158">
        <v>182</v>
      </c>
      <c r="B410" s="158">
        <v>2</v>
      </c>
      <c r="C410" t="s">
        <v>155</v>
      </c>
      <c r="D410" s="158" t="s">
        <v>36</v>
      </c>
      <c r="E410" s="159" t="s">
        <v>34</v>
      </c>
      <c r="F410" s="160" t="s">
        <v>32</v>
      </c>
      <c r="G410" s="160" t="s">
        <v>32</v>
      </c>
      <c r="H410" s="161">
        <v>4.3691573926868044</v>
      </c>
      <c r="I410" s="158" t="s">
        <v>29</v>
      </c>
      <c r="J410" s="11"/>
    </row>
    <row r="411" spans="1:10" ht="14.25" x14ac:dyDescent="0.2">
      <c r="A411" s="158">
        <v>182</v>
      </c>
      <c r="B411" s="158">
        <v>3</v>
      </c>
      <c r="C411" t="s">
        <v>155</v>
      </c>
      <c r="D411" s="158" t="s">
        <v>36</v>
      </c>
      <c r="E411" s="159" t="s">
        <v>34</v>
      </c>
      <c r="F411" s="160" t="s">
        <v>32</v>
      </c>
      <c r="G411" s="160" t="s">
        <v>32</v>
      </c>
      <c r="H411" s="161">
        <v>7.0516980315812239</v>
      </c>
      <c r="I411" s="158" t="s">
        <v>29</v>
      </c>
      <c r="J411" s="11"/>
    </row>
    <row r="412" spans="1:10" ht="14.25" x14ac:dyDescent="0.2">
      <c r="A412" s="158">
        <v>182</v>
      </c>
      <c r="B412" s="158">
        <v>4</v>
      </c>
      <c r="C412" t="s">
        <v>155</v>
      </c>
      <c r="D412" s="158" t="s">
        <v>36</v>
      </c>
      <c r="E412" s="159" t="s">
        <v>34</v>
      </c>
      <c r="F412" s="160" t="s">
        <v>32</v>
      </c>
      <c r="G412" s="160" t="s">
        <v>32</v>
      </c>
      <c r="H412" s="161">
        <v>12.913692217671153</v>
      </c>
      <c r="I412" s="158" t="s">
        <v>29</v>
      </c>
      <c r="J412" s="11"/>
    </row>
    <row r="413" spans="1:10" ht="14.25" x14ac:dyDescent="0.2">
      <c r="A413" s="158">
        <v>183</v>
      </c>
      <c r="B413" s="158">
        <v>1</v>
      </c>
      <c r="C413" t="s">
        <v>156</v>
      </c>
      <c r="D413" s="158" t="s">
        <v>36</v>
      </c>
      <c r="E413" s="159" t="s">
        <v>34</v>
      </c>
      <c r="F413" s="160" t="s">
        <v>32</v>
      </c>
      <c r="G413" s="160" t="s">
        <v>32</v>
      </c>
      <c r="H413" s="161">
        <v>2.0934166973151895</v>
      </c>
      <c r="I413" s="158" t="s">
        <v>29</v>
      </c>
      <c r="J413" s="11"/>
    </row>
    <row r="414" spans="1:10" ht="14.25" x14ac:dyDescent="0.2">
      <c r="A414" s="158">
        <v>183</v>
      </c>
      <c r="B414" s="158">
        <v>2</v>
      </c>
      <c r="C414" t="s">
        <v>156</v>
      </c>
      <c r="D414" s="158" t="s">
        <v>36</v>
      </c>
      <c r="E414" s="159" t="s">
        <v>34</v>
      </c>
      <c r="F414" s="160" t="s">
        <v>32</v>
      </c>
      <c r="G414" s="160" t="s">
        <v>32</v>
      </c>
      <c r="H414" s="161">
        <v>2.7726286224945742</v>
      </c>
      <c r="I414" s="158" t="s">
        <v>29</v>
      </c>
      <c r="J414" s="11"/>
    </row>
    <row r="415" spans="1:10" ht="14.25" x14ac:dyDescent="0.2">
      <c r="A415" s="158">
        <v>183</v>
      </c>
      <c r="B415" s="158">
        <v>3</v>
      </c>
      <c r="C415" t="s">
        <v>156</v>
      </c>
      <c r="D415" s="158" t="s">
        <v>36</v>
      </c>
      <c r="E415" s="159" t="s">
        <v>34</v>
      </c>
      <c r="F415" s="160" t="s">
        <v>32</v>
      </c>
      <c r="G415" s="160" t="s">
        <v>32</v>
      </c>
      <c r="H415" s="161">
        <v>5.4076086956521738</v>
      </c>
      <c r="I415" s="158" t="s">
        <v>29</v>
      </c>
      <c r="J415" s="11"/>
    </row>
    <row r="416" spans="1:10" ht="14.25" x14ac:dyDescent="0.2">
      <c r="A416" s="158">
        <v>183</v>
      </c>
      <c r="B416" s="158">
        <v>4</v>
      </c>
      <c r="C416" t="s">
        <v>156</v>
      </c>
      <c r="D416" s="158" t="s">
        <v>36</v>
      </c>
      <c r="E416" s="159" t="s">
        <v>34</v>
      </c>
      <c r="F416" s="160" t="s">
        <v>32</v>
      </c>
      <c r="G416" s="160" t="s">
        <v>32</v>
      </c>
      <c r="H416" s="161">
        <v>11.95245283018868</v>
      </c>
      <c r="I416" s="158" t="s">
        <v>29</v>
      </c>
      <c r="J416" s="11"/>
    </row>
    <row r="417" spans="1:10" ht="14.25" x14ac:dyDescent="0.2">
      <c r="A417" s="158">
        <v>190</v>
      </c>
      <c r="B417" s="158">
        <v>1</v>
      </c>
      <c r="C417" t="s">
        <v>157</v>
      </c>
      <c r="D417" s="158" t="s">
        <v>35</v>
      </c>
      <c r="E417" s="159" t="s">
        <v>34</v>
      </c>
      <c r="F417" s="160" t="s">
        <v>32</v>
      </c>
      <c r="G417" s="160" t="s">
        <v>32</v>
      </c>
      <c r="H417" s="161">
        <v>2.1884899972595231</v>
      </c>
      <c r="I417" s="158" t="s">
        <v>29</v>
      </c>
      <c r="J417" s="11"/>
    </row>
    <row r="418" spans="1:10" ht="14.25" x14ac:dyDescent="0.2">
      <c r="A418" s="158">
        <v>190</v>
      </c>
      <c r="B418" s="158">
        <v>2</v>
      </c>
      <c r="C418" t="s">
        <v>157</v>
      </c>
      <c r="D418" s="158" t="s">
        <v>35</v>
      </c>
      <c r="E418" s="159" t="s">
        <v>34</v>
      </c>
      <c r="F418" s="160" t="s">
        <v>32</v>
      </c>
      <c r="G418" s="160" t="s">
        <v>32</v>
      </c>
      <c r="H418" s="161">
        <v>3.145226848291772</v>
      </c>
      <c r="I418" s="158" t="s">
        <v>29</v>
      </c>
      <c r="J418" s="11"/>
    </row>
    <row r="419" spans="1:10" ht="14.25" x14ac:dyDescent="0.2">
      <c r="A419" s="158">
        <v>190</v>
      </c>
      <c r="B419" s="158">
        <v>3</v>
      </c>
      <c r="C419" t="s">
        <v>157</v>
      </c>
      <c r="D419" s="158" t="s">
        <v>35</v>
      </c>
      <c r="E419" s="159" t="s">
        <v>34</v>
      </c>
      <c r="F419" s="160" t="s">
        <v>32</v>
      </c>
      <c r="G419" s="160" t="s">
        <v>32</v>
      </c>
      <c r="H419" s="161">
        <v>4.8050222909653355</v>
      </c>
      <c r="I419" s="158" t="s">
        <v>29</v>
      </c>
      <c r="J419" s="11"/>
    </row>
    <row r="420" spans="1:10" ht="14.25" x14ac:dyDescent="0.2">
      <c r="A420" s="158">
        <v>190</v>
      </c>
      <c r="B420" s="158">
        <v>4</v>
      </c>
      <c r="C420" t="s">
        <v>157</v>
      </c>
      <c r="D420" s="158" t="s">
        <v>35</v>
      </c>
      <c r="E420" s="159" t="s">
        <v>34</v>
      </c>
      <c r="F420" s="160" t="s">
        <v>32</v>
      </c>
      <c r="G420" s="160" t="s">
        <v>32</v>
      </c>
      <c r="H420" s="161">
        <v>6.4195380537675124</v>
      </c>
      <c r="I420" s="158" t="s">
        <v>29</v>
      </c>
      <c r="J420" s="11"/>
    </row>
    <row r="421" spans="1:10" ht="14.25" x14ac:dyDescent="0.2">
      <c r="A421" s="158">
        <v>191</v>
      </c>
      <c r="B421" s="158">
        <v>1</v>
      </c>
      <c r="C421" t="s">
        <v>158</v>
      </c>
      <c r="D421" s="158" t="s">
        <v>35</v>
      </c>
      <c r="E421" s="159" t="s">
        <v>34</v>
      </c>
      <c r="F421" s="160" t="s">
        <v>32</v>
      </c>
      <c r="G421" s="160" t="s">
        <v>32</v>
      </c>
      <c r="H421" s="161">
        <v>2.034313725490196</v>
      </c>
      <c r="I421" s="158" t="s">
        <v>29</v>
      </c>
      <c r="J421" s="11"/>
    </row>
    <row r="422" spans="1:10" ht="14.25" x14ac:dyDescent="0.2">
      <c r="A422" s="158">
        <v>191</v>
      </c>
      <c r="B422" s="158">
        <v>2</v>
      </c>
      <c r="C422" t="s">
        <v>158</v>
      </c>
      <c r="D422" s="158" t="s">
        <v>35</v>
      </c>
      <c r="E422" s="159" t="s">
        <v>34</v>
      </c>
      <c r="F422" s="160" t="s">
        <v>32</v>
      </c>
      <c r="G422" s="160" t="s">
        <v>32</v>
      </c>
      <c r="H422" s="161">
        <v>2.8221856883274206</v>
      </c>
      <c r="I422" s="158" t="s">
        <v>29</v>
      </c>
      <c r="J422" s="11"/>
    </row>
    <row r="423" spans="1:10" ht="14.25" x14ac:dyDescent="0.2">
      <c r="A423" s="158">
        <v>191</v>
      </c>
      <c r="B423" s="158">
        <v>3</v>
      </c>
      <c r="C423" t="s">
        <v>158</v>
      </c>
      <c r="D423" s="158" t="s">
        <v>35</v>
      </c>
      <c r="E423" s="159" t="s">
        <v>34</v>
      </c>
      <c r="F423" s="160" t="s">
        <v>32</v>
      </c>
      <c r="G423" s="160" t="s">
        <v>32</v>
      </c>
      <c r="H423" s="161">
        <v>4.5575040783034257</v>
      </c>
      <c r="I423" s="158" t="s">
        <v>29</v>
      </c>
      <c r="J423" s="11"/>
    </row>
    <row r="424" spans="1:10" ht="14.25" x14ac:dyDescent="0.2">
      <c r="A424" s="158">
        <v>191</v>
      </c>
      <c r="B424" s="158">
        <v>4</v>
      </c>
      <c r="C424" t="s">
        <v>158</v>
      </c>
      <c r="D424" s="158" t="s">
        <v>35</v>
      </c>
      <c r="E424" s="159" t="s">
        <v>34</v>
      </c>
      <c r="F424" s="160" t="s">
        <v>32</v>
      </c>
      <c r="G424" s="160" t="s">
        <v>32</v>
      </c>
      <c r="H424" s="161">
        <v>7.4147582697201022</v>
      </c>
      <c r="I424" s="158" t="s">
        <v>29</v>
      </c>
      <c r="J424" s="11"/>
    </row>
    <row r="425" spans="1:10" ht="14.25" x14ac:dyDescent="0.2">
      <c r="A425" s="158">
        <v>192</v>
      </c>
      <c r="B425" s="158">
        <v>1</v>
      </c>
      <c r="C425" t="s">
        <v>159</v>
      </c>
      <c r="D425" s="158" t="s">
        <v>35</v>
      </c>
      <c r="E425" s="159" t="s">
        <v>34</v>
      </c>
      <c r="F425" s="160" t="s">
        <v>32</v>
      </c>
      <c r="G425" s="160" t="s">
        <v>32</v>
      </c>
      <c r="H425" s="161">
        <v>2.2367992434193242</v>
      </c>
      <c r="I425" s="158" t="s">
        <v>29</v>
      </c>
      <c r="J425" s="11"/>
    </row>
    <row r="426" spans="1:10" ht="14.25" x14ac:dyDescent="0.2">
      <c r="A426" s="158">
        <v>192</v>
      </c>
      <c r="B426" s="158">
        <v>2</v>
      </c>
      <c r="C426" t="s">
        <v>159</v>
      </c>
      <c r="D426" s="158" t="s">
        <v>35</v>
      </c>
      <c r="E426" s="159" t="s">
        <v>34</v>
      </c>
      <c r="F426" s="160" t="s">
        <v>32</v>
      </c>
      <c r="G426" s="160" t="s">
        <v>32</v>
      </c>
      <c r="H426" s="161">
        <v>3.9754676964958375</v>
      </c>
      <c r="I426" s="158" t="s">
        <v>29</v>
      </c>
      <c r="J426" s="11"/>
    </row>
    <row r="427" spans="1:10" ht="14.25" x14ac:dyDescent="0.2">
      <c r="A427" s="158">
        <v>192</v>
      </c>
      <c r="B427" s="158">
        <v>3</v>
      </c>
      <c r="C427" t="s">
        <v>159</v>
      </c>
      <c r="D427" s="158" t="s">
        <v>35</v>
      </c>
      <c r="E427" s="159" t="s">
        <v>34</v>
      </c>
      <c r="F427" s="160" t="s">
        <v>32</v>
      </c>
      <c r="G427" s="160" t="s">
        <v>32</v>
      </c>
      <c r="H427" s="161">
        <v>6.9288060715903939</v>
      </c>
      <c r="I427" s="158" t="s">
        <v>29</v>
      </c>
      <c r="J427" s="11"/>
    </row>
    <row r="428" spans="1:10" ht="14.25" x14ac:dyDescent="0.2">
      <c r="A428" s="158">
        <v>192</v>
      </c>
      <c r="B428" s="158">
        <v>4</v>
      </c>
      <c r="C428" t="s">
        <v>159</v>
      </c>
      <c r="D428" s="158" t="s">
        <v>35</v>
      </c>
      <c r="E428" s="159" t="s">
        <v>34</v>
      </c>
      <c r="F428" s="160" t="s">
        <v>32</v>
      </c>
      <c r="G428" s="160" t="s">
        <v>32</v>
      </c>
      <c r="H428" s="161">
        <v>10.108053166536356</v>
      </c>
      <c r="I428" s="158" t="s">
        <v>29</v>
      </c>
      <c r="J428" s="11"/>
    </row>
    <row r="429" spans="1:10" ht="14.25" x14ac:dyDescent="0.2">
      <c r="A429" s="158">
        <v>193</v>
      </c>
      <c r="B429" s="158">
        <v>1</v>
      </c>
      <c r="C429" t="s">
        <v>160</v>
      </c>
      <c r="D429" s="158" t="s">
        <v>35</v>
      </c>
      <c r="E429" s="159" t="s">
        <v>34</v>
      </c>
      <c r="F429" s="160" t="s">
        <v>32</v>
      </c>
      <c r="G429" s="160" t="s">
        <v>32</v>
      </c>
      <c r="H429" s="161">
        <v>6.1442307692307692</v>
      </c>
      <c r="I429" s="158" t="s">
        <v>29</v>
      </c>
      <c r="J429" s="11"/>
    </row>
    <row r="430" spans="1:10" ht="14.25" x14ac:dyDescent="0.2">
      <c r="A430" s="158">
        <v>193</v>
      </c>
      <c r="B430" s="158">
        <v>2</v>
      </c>
      <c r="C430" t="s">
        <v>160</v>
      </c>
      <c r="D430" s="158" t="s">
        <v>35</v>
      </c>
      <c r="E430" s="159" t="s">
        <v>34</v>
      </c>
      <c r="F430" s="160" t="s">
        <v>32</v>
      </c>
      <c r="G430" s="160" t="s">
        <v>32</v>
      </c>
      <c r="H430" s="161">
        <v>7.3442367601246108</v>
      </c>
      <c r="I430" s="158" t="s">
        <v>29</v>
      </c>
      <c r="J430" s="11"/>
    </row>
    <row r="431" spans="1:10" ht="14.25" x14ac:dyDescent="0.2">
      <c r="A431" s="158">
        <v>193</v>
      </c>
      <c r="B431" s="158">
        <v>3</v>
      </c>
      <c r="C431" t="s">
        <v>160</v>
      </c>
      <c r="D431" s="158" t="s">
        <v>35</v>
      </c>
      <c r="E431" s="159" t="s">
        <v>34</v>
      </c>
      <c r="F431" s="160" t="s">
        <v>32</v>
      </c>
      <c r="G431" s="160" t="s">
        <v>32</v>
      </c>
      <c r="H431" s="161">
        <v>10.078071182548795</v>
      </c>
      <c r="I431" s="158" t="s">
        <v>29</v>
      </c>
      <c r="J431" s="11"/>
    </row>
    <row r="432" spans="1:10" ht="14.25" x14ac:dyDescent="0.2">
      <c r="A432" s="158">
        <v>193</v>
      </c>
      <c r="B432" s="158">
        <v>4</v>
      </c>
      <c r="C432" t="s">
        <v>160</v>
      </c>
      <c r="D432" s="158" t="s">
        <v>35</v>
      </c>
      <c r="E432" s="159" t="s">
        <v>34</v>
      </c>
      <c r="F432" s="160" t="s">
        <v>32</v>
      </c>
      <c r="G432" s="160" t="s">
        <v>32</v>
      </c>
      <c r="H432" s="161">
        <v>13.607977991746905</v>
      </c>
      <c r="I432" s="158" t="s">
        <v>29</v>
      </c>
      <c r="J432" s="11"/>
    </row>
    <row r="433" spans="1:10" ht="14.25" x14ac:dyDescent="0.2">
      <c r="A433" s="158">
        <v>194</v>
      </c>
      <c r="B433" s="158">
        <v>1</v>
      </c>
      <c r="C433" t="s">
        <v>161</v>
      </c>
      <c r="D433" s="158" t="s">
        <v>35</v>
      </c>
      <c r="E433" s="159" t="s">
        <v>34</v>
      </c>
      <c r="F433" s="160" t="s">
        <v>32</v>
      </c>
      <c r="G433" s="160" t="s">
        <v>32</v>
      </c>
      <c r="H433" s="161">
        <v>2.7917288424642934</v>
      </c>
      <c r="I433" s="158" t="s">
        <v>29</v>
      </c>
      <c r="J433" s="11"/>
    </row>
    <row r="434" spans="1:10" ht="14.25" x14ac:dyDescent="0.2">
      <c r="A434" s="158">
        <v>194</v>
      </c>
      <c r="B434" s="158">
        <v>2</v>
      </c>
      <c r="C434" t="s">
        <v>161</v>
      </c>
      <c r="D434" s="158" t="s">
        <v>35</v>
      </c>
      <c r="E434" s="159" t="s">
        <v>34</v>
      </c>
      <c r="F434" s="160" t="s">
        <v>32</v>
      </c>
      <c r="G434" s="160" t="s">
        <v>32</v>
      </c>
      <c r="H434" s="161">
        <v>3.8641556302387055</v>
      </c>
      <c r="I434" s="158" t="s">
        <v>29</v>
      </c>
      <c r="J434" s="11"/>
    </row>
    <row r="435" spans="1:10" ht="14.25" x14ac:dyDescent="0.2">
      <c r="A435" s="158">
        <v>194</v>
      </c>
      <c r="B435" s="158">
        <v>3</v>
      </c>
      <c r="C435" t="s">
        <v>161</v>
      </c>
      <c r="D435" s="158" t="s">
        <v>35</v>
      </c>
      <c r="E435" s="159" t="s">
        <v>34</v>
      </c>
      <c r="F435" s="160" t="s">
        <v>32</v>
      </c>
      <c r="G435" s="160" t="s">
        <v>32</v>
      </c>
      <c r="H435" s="161">
        <v>5.217402324385171</v>
      </c>
      <c r="I435" s="158" t="s">
        <v>29</v>
      </c>
      <c r="J435" s="11"/>
    </row>
    <row r="436" spans="1:10" ht="14.25" x14ac:dyDescent="0.2">
      <c r="A436" s="158">
        <v>194</v>
      </c>
      <c r="B436" s="158">
        <v>4</v>
      </c>
      <c r="C436" t="s">
        <v>161</v>
      </c>
      <c r="D436" s="158" t="s">
        <v>35</v>
      </c>
      <c r="E436" s="159" t="s">
        <v>34</v>
      </c>
      <c r="F436" s="160" t="s">
        <v>32</v>
      </c>
      <c r="G436" s="160" t="s">
        <v>32</v>
      </c>
      <c r="H436" s="161">
        <v>7.5042276051188299</v>
      </c>
      <c r="I436" s="158" t="s">
        <v>29</v>
      </c>
      <c r="J436" s="11"/>
    </row>
    <row r="437" spans="1:10" ht="14.25" x14ac:dyDescent="0.2">
      <c r="A437" s="158">
        <v>196</v>
      </c>
      <c r="B437" s="158">
        <v>1</v>
      </c>
      <c r="C437" t="s">
        <v>162</v>
      </c>
      <c r="D437" s="158" t="s">
        <v>35</v>
      </c>
      <c r="E437" s="159" t="s">
        <v>34</v>
      </c>
      <c r="F437" s="160" t="s">
        <v>32</v>
      </c>
      <c r="G437" s="160" t="s">
        <v>32</v>
      </c>
      <c r="H437" s="161">
        <v>1.9035087719298245</v>
      </c>
      <c r="I437" s="158" t="s">
        <v>29</v>
      </c>
      <c r="J437" s="11"/>
    </row>
    <row r="438" spans="1:10" ht="14.25" x14ac:dyDescent="0.2">
      <c r="A438" s="158">
        <v>196</v>
      </c>
      <c r="B438" s="158">
        <v>2</v>
      </c>
      <c r="C438" t="s">
        <v>162</v>
      </c>
      <c r="D438" s="158" t="s">
        <v>35</v>
      </c>
      <c r="E438" s="159" t="s">
        <v>34</v>
      </c>
      <c r="F438" s="160" t="s">
        <v>32</v>
      </c>
      <c r="G438" s="160" t="s">
        <v>32</v>
      </c>
      <c r="H438" s="161">
        <v>2.4675438596491226</v>
      </c>
      <c r="I438" s="158" t="s">
        <v>29</v>
      </c>
      <c r="J438" s="11"/>
    </row>
    <row r="439" spans="1:10" ht="14.25" x14ac:dyDescent="0.2">
      <c r="A439" s="158">
        <v>196</v>
      </c>
      <c r="B439" s="158">
        <v>3</v>
      </c>
      <c r="C439" t="s">
        <v>162</v>
      </c>
      <c r="D439" s="158" t="s">
        <v>35</v>
      </c>
      <c r="E439" s="159" t="s">
        <v>34</v>
      </c>
      <c r="F439" s="160" t="s">
        <v>32</v>
      </c>
      <c r="G439" s="160" t="s">
        <v>32</v>
      </c>
      <c r="H439" s="161">
        <v>2.7121718377088304</v>
      </c>
      <c r="I439" s="158" t="s">
        <v>29</v>
      </c>
      <c r="J439" s="11"/>
    </row>
    <row r="440" spans="1:10" ht="14.25" x14ac:dyDescent="0.2">
      <c r="A440" s="158">
        <v>196</v>
      </c>
      <c r="B440" s="158">
        <v>4</v>
      </c>
      <c r="C440" t="s">
        <v>162</v>
      </c>
      <c r="D440" s="158" t="s">
        <v>35</v>
      </c>
      <c r="E440" s="159" t="s">
        <v>34</v>
      </c>
      <c r="F440" s="160" t="s">
        <v>32</v>
      </c>
      <c r="G440" s="160" t="s">
        <v>32</v>
      </c>
      <c r="H440" s="161">
        <v>4.0873405299313053</v>
      </c>
      <c r="I440" s="158" t="s">
        <v>29</v>
      </c>
      <c r="J440" s="11"/>
    </row>
    <row r="441" spans="1:10" ht="14.25" x14ac:dyDescent="0.2">
      <c r="A441" s="158">
        <v>197</v>
      </c>
      <c r="B441" s="158">
        <v>1</v>
      </c>
      <c r="C441" t="s">
        <v>163</v>
      </c>
      <c r="D441" s="158" t="s">
        <v>35</v>
      </c>
      <c r="E441" s="162">
        <v>0.5087890590013403</v>
      </c>
      <c r="F441" s="163">
        <v>21676.813004198822</v>
      </c>
      <c r="G441" s="163">
        <v>678.55</v>
      </c>
      <c r="H441" s="161">
        <v>2.7146976833605692</v>
      </c>
      <c r="I441" s="158" t="s">
        <v>56</v>
      </c>
      <c r="J441" s="11"/>
    </row>
    <row r="442" spans="1:10" ht="14.25" x14ac:dyDescent="0.2">
      <c r="A442" s="158">
        <v>197</v>
      </c>
      <c r="B442" s="158">
        <v>2</v>
      </c>
      <c r="C442" t="s">
        <v>163</v>
      </c>
      <c r="D442" s="158" t="s">
        <v>35</v>
      </c>
      <c r="E442" s="162">
        <v>0.66076060139966597</v>
      </c>
      <c r="F442" s="163">
        <v>26719.662169775183</v>
      </c>
      <c r="G442" s="163">
        <f>G441*1.2</f>
        <v>814.25999999999988</v>
      </c>
      <c r="H442" s="161">
        <v>3.6301778679718275</v>
      </c>
      <c r="I442" s="158" t="s">
        <v>56</v>
      </c>
      <c r="J442" s="11"/>
    </row>
    <row r="443" spans="1:10" ht="14.25" x14ac:dyDescent="0.2">
      <c r="A443" s="158">
        <v>197</v>
      </c>
      <c r="B443" s="158">
        <v>3</v>
      </c>
      <c r="C443" t="s">
        <v>163</v>
      </c>
      <c r="D443" s="158" t="s">
        <v>35</v>
      </c>
      <c r="E443" s="162">
        <v>0.91698064960372261</v>
      </c>
      <c r="F443" s="163">
        <v>36607.65328739526</v>
      </c>
      <c r="G443" s="163">
        <f>G442*1.3</f>
        <v>1058.5379999999998</v>
      </c>
      <c r="H443" s="161">
        <v>4.7363248287501243</v>
      </c>
      <c r="I443" s="158" t="s">
        <v>56</v>
      </c>
      <c r="J443" s="11"/>
    </row>
    <row r="444" spans="1:10" ht="14.25" x14ac:dyDescent="0.2">
      <c r="A444" s="158">
        <v>197</v>
      </c>
      <c r="B444" s="158">
        <v>4</v>
      </c>
      <c r="C444" t="s">
        <v>163</v>
      </c>
      <c r="D444" s="158" t="s">
        <v>35</v>
      </c>
      <c r="E444" s="162">
        <v>1.9131002178871914</v>
      </c>
      <c r="F444" s="163">
        <v>89100.866661553722</v>
      </c>
      <c r="G444" s="163">
        <f>G443*2.4</f>
        <v>2540.4911999999995</v>
      </c>
      <c r="H444" s="161">
        <v>8.0539568345323733</v>
      </c>
      <c r="I444" s="158" t="s">
        <v>56</v>
      </c>
      <c r="J444" s="11"/>
    </row>
    <row r="445" spans="1:10" ht="14.25" x14ac:dyDescent="0.2">
      <c r="A445" s="158">
        <v>198</v>
      </c>
      <c r="B445" s="158">
        <v>1</v>
      </c>
      <c r="C445" t="s">
        <v>164</v>
      </c>
      <c r="D445" s="158" t="s">
        <v>35</v>
      </c>
      <c r="E445" s="159" t="s">
        <v>34</v>
      </c>
      <c r="F445" s="160" t="s">
        <v>32</v>
      </c>
      <c r="G445" s="160" t="s">
        <v>32</v>
      </c>
      <c r="H445" s="161">
        <v>1.7153064696446798</v>
      </c>
      <c r="I445" s="158" t="s">
        <v>29</v>
      </c>
      <c r="J445" s="11"/>
    </row>
    <row r="446" spans="1:10" ht="14.25" x14ac:dyDescent="0.2">
      <c r="A446" s="158">
        <v>198</v>
      </c>
      <c r="B446" s="158">
        <v>2</v>
      </c>
      <c r="C446" t="s">
        <v>164</v>
      </c>
      <c r="D446" s="158" t="s">
        <v>35</v>
      </c>
      <c r="E446" s="159" t="s">
        <v>34</v>
      </c>
      <c r="F446" s="160" t="s">
        <v>32</v>
      </c>
      <c r="G446" s="160" t="s">
        <v>32</v>
      </c>
      <c r="H446" s="161">
        <v>2.3190619419118339</v>
      </c>
      <c r="I446" s="158" t="s">
        <v>29</v>
      </c>
      <c r="J446" s="11"/>
    </row>
    <row r="447" spans="1:10" ht="14.25" x14ac:dyDescent="0.2">
      <c r="A447" s="158">
        <v>198</v>
      </c>
      <c r="B447" s="158">
        <v>3</v>
      </c>
      <c r="C447" t="s">
        <v>164</v>
      </c>
      <c r="D447" s="158" t="s">
        <v>35</v>
      </c>
      <c r="E447" s="159" t="s">
        <v>34</v>
      </c>
      <c r="F447" s="160" t="s">
        <v>32</v>
      </c>
      <c r="G447" s="160" t="s">
        <v>32</v>
      </c>
      <c r="H447" s="161">
        <v>3.6003206596426933</v>
      </c>
      <c r="I447" s="158" t="s">
        <v>29</v>
      </c>
      <c r="J447" s="11"/>
    </row>
    <row r="448" spans="1:10" ht="14.25" x14ac:dyDescent="0.2">
      <c r="A448" s="158">
        <v>198</v>
      </c>
      <c r="B448" s="158">
        <v>4</v>
      </c>
      <c r="C448" t="s">
        <v>164</v>
      </c>
      <c r="D448" s="158" t="s">
        <v>35</v>
      </c>
      <c r="E448" s="159" t="s">
        <v>34</v>
      </c>
      <c r="F448" s="160" t="s">
        <v>32</v>
      </c>
      <c r="G448" s="160" t="s">
        <v>32</v>
      </c>
      <c r="H448" s="161">
        <v>6.0096385542168678</v>
      </c>
      <c r="I448" s="158" t="s">
        <v>29</v>
      </c>
      <c r="J448" s="11"/>
    </row>
    <row r="449" spans="1:10" ht="14.25" x14ac:dyDescent="0.2">
      <c r="A449" s="158">
        <v>199</v>
      </c>
      <c r="B449" s="158">
        <v>1</v>
      </c>
      <c r="C449" t="s">
        <v>165</v>
      </c>
      <c r="D449" s="158" t="s">
        <v>35</v>
      </c>
      <c r="E449" s="159" t="s">
        <v>34</v>
      </c>
      <c r="F449" s="160" t="s">
        <v>32</v>
      </c>
      <c r="G449" s="160" t="s">
        <v>32</v>
      </c>
      <c r="H449" s="161">
        <v>1.9914748508098892</v>
      </c>
      <c r="I449" s="158" t="s">
        <v>29</v>
      </c>
      <c r="J449" s="11"/>
    </row>
    <row r="450" spans="1:10" ht="14.25" x14ac:dyDescent="0.2">
      <c r="A450" s="158">
        <v>199</v>
      </c>
      <c r="B450" s="158">
        <v>2</v>
      </c>
      <c r="C450" t="s">
        <v>165</v>
      </c>
      <c r="D450" s="158" t="s">
        <v>35</v>
      </c>
      <c r="E450" s="159" t="s">
        <v>34</v>
      </c>
      <c r="F450" s="160" t="s">
        <v>32</v>
      </c>
      <c r="G450" s="160" t="s">
        <v>32</v>
      </c>
      <c r="H450" s="161">
        <v>2.6540634736230659</v>
      </c>
      <c r="I450" s="158" t="s">
        <v>29</v>
      </c>
      <c r="J450" s="11"/>
    </row>
    <row r="451" spans="1:10" ht="14.25" x14ac:dyDescent="0.2">
      <c r="A451" s="158">
        <v>199</v>
      </c>
      <c r="B451" s="158">
        <v>3</v>
      </c>
      <c r="C451" t="s">
        <v>165</v>
      </c>
      <c r="D451" s="158" t="s">
        <v>35</v>
      </c>
      <c r="E451" s="159" t="s">
        <v>34</v>
      </c>
      <c r="F451" s="160" t="s">
        <v>32</v>
      </c>
      <c r="G451" s="160" t="s">
        <v>32</v>
      </c>
      <c r="H451" s="161">
        <v>3.9870024370430546</v>
      </c>
      <c r="I451" s="158" t="s">
        <v>29</v>
      </c>
      <c r="J451" s="11"/>
    </row>
    <row r="452" spans="1:10" ht="14.25" x14ac:dyDescent="0.2">
      <c r="A452" s="158">
        <v>199</v>
      </c>
      <c r="B452" s="158">
        <v>4</v>
      </c>
      <c r="C452" t="s">
        <v>165</v>
      </c>
      <c r="D452" s="158" t="s">
        <v>35</v>
      </c>
      <c r="E452" s="159" t="s">
        <v>34</v>
      </c>
      <c r="F452" s="160" t="s">
        <v>32</v>
      </c>
      <c r="G452" s="160" t="s">
        <v>32</v>
      </c>
      <c r="H452" s="161">
        <v>6.0705009276437849</v>
      </c>
      <c r="I452" s="158" t="s">
        <v>29</v>
      </c>
      <c r="J452" s="11"/>
    </row>
    <row r="453" spans="1:10" ht="14.25" x14ac:dyDescent="0.2">
      <c r="A453" s="158">
        <v>200</v>
      </c>
      <c r="B453" s="158">
        <v>1</v>
      </c>
      <c r="C453" t="s">
        <v>166</v>
      </c>
      <c r="D453" s="158" t="s">
        <v>35</v>
      </c>
      <c r="E453" s="159" t="s">
        <v>34</v>
      </c>
      <c r="F453" s="160" t="s">
        <v>32</v>
      </c>
      <c r="G453" s="160" t="s">
        <v>32</v>
      </c>
      <c r="H453" s="161">
        <v>2.3459770114942531</v>
      </c>
      <c r="I453" s="158" t="s">
        <v>29</v>
      </c>
      <c r="J453" s="11"/>
    </row>
    <row r="454" spans="1:10" ht="14.25" x14ac:dyDescent="0.2">
      <c r="A454" s="158">
        <v>200</v>
      </c>
      <c r="B454" s="158">
        <v>2</v>
      </c>
      <c r="C454" t="s">
        <v>166</v>
      </c>
      <c r="D454" s="158" t="s">
        <v>35</v>
      </c>
      <c r="E454" s="159" t="s">
        <v>34</v>
      </c>
      <c r="F454" s="160" t="s">
        <v>32</v>
      </c>
      <c r="G454" s="160" t="s">
        <v>32</v>
      </c>
      <c r="H454" s="161">
        <v>3.3444070647603028</v>
      </c>
      <c r="I454" s="158" t="s">
        <v>29</v>
      </c>
      <c r="J454" s="11"/>
    </row>
    <row r="455" spans="1:10" ht="14.25" x14ac:dyDescent="0.2">
      <c r="A455" s="158">
        <v>200</v>
      </c>
      <c r="B455" s="158">
        <v>3</v>
      </c>
      <c r="C455" t="s">
        <v>166</v>
      </c>
      <c r="D455" s="158" t="s">
        <v>35</v>
      </c>
      <c r="E455" s="159" t="s">
        <v>34</v>
      </c>
      <c r="F455" s="160" t="s">
        <v>32</v>
      </c>
      <c r="G455" s="160" t="s">
        <v>32</v>
      </c>
      <c r="H455" s="161">
        <v>5.0749354005167957</v>
      </c>
      <c r="I455" s="158" t="s">
        <v>29</v>
      </c>
      <c r="J455" s="11"/>
    </row>
    <row r="456" spans="1:10" ht="14.25" x14ac:dyDescent="0.2">
      <c r="A456" s="158">
        <v>200</v>
      </c>
      <c r="B456" s="158">
        <v>4</v>
      </c>
      <c r="C456" t="s">
        <v>166</v>
      </c>
      <c r="D456" s="158" t="s">
        <v>35</v>
      </c>
      <c r="E456" s="159" t="s">
        <v>34</v>
      </c>
      <c r="F456" s="160" t="s">
        <v>32</v>
      </c>
      <c r="G456" s="160" t="s">
        <v>32</v>
      </c>
      <c r="H456" s="161">
        <v>7.7654584221748397</v>
      </c>
      <c r="I456" s="158" t="s">
        <v>29</v>
      </c>
      <c r="J456" s="11"/>
    </row>
    <row r="457" spans="1:10" ht="14.25" x14ac:dyDescent="0.2">
      <c r="A457" s="158">
        <v>201</v>
      </c>
      <c r="B457" s="158">
        <v>1</v>
      </c>
      <c r="C457" t="s">
        <v>167</v>
      </c>
      <c r="D457" s="158" t="s">
        <v>35</v>
      </c>
      <c r="E457" s="162">
        <v>0.419249222124501</v>
      </c>
      <c r="F457" s="163">
        <v>15511.458630148165</v>
      </c>
      <c r="G457" s="163">
        <v>598.47</v>
      </c>
      <c r="H457" s="161">
        <v>2.0231218901144787</v>
      </c>
      <c r="I457" s="158" t="s">
        <v>56</v>
      </c>
      <c r="J457" s="11"/>
    </row>
    <row r="458" spans="1:10" ht="14.25" x14ac:dyDescent="0.2">
      <c r="A458" s="158">
        <v>201</v>
      </c>
      <c r="B458" s="158">
        <v>2</v>
      </c>
      <c r="C458" t="s">
        <v>167</v>
      </c>
      <c r="D458" s="158" t="s">
        <v>35</v>
      </c>
      <c r="E458" s="162">
        <v>0.55093141510955568</v>
      </c>
      <c r="F458" s="163">
        <v>20220.457752693466</v>
      </c>
      <c r="G458" s="163">
        <f>G457*1.3</f>
        <v>778.01100000000008</v>
      </c>
      <c r="H458" s="161">
        <v>2.8471979679314177</v>
      </c>
      <c r="I458" s="158" t="s">
        <v>56</v>
      </c>
      <c r="J458" s="11"/>
    </row>
    <row r="459" spans="1:10" ht="14.25" x14ac:dyDescent="0.2">
      <c r="A459" s="158">
        <v>201</v>
      </c>
      <c r="B459" s="158">
        <v>3</v>
      </c>
      <c r="C459" t="s">
        <v>167</v>
      </c>
      <c r="D459" s="158" t="s">
        <v>35</v>
      </c>
      <c r="E459" s="162">
        <v>0.82693979042976473</v>
      </c>
      <c r="F459" s="163">
        <v>30265.93727736282</v>
      </c>
      <c r="G459" s="163">
        <f>G458*1.4</f>
        <v>1089.2154</v>
      </c>
      <c r="H459" s="161">
        <v>4.5097160947024548</v>
      </c>
      <c r="I459" s="158" t="s">
        <v>56</v>
      </c>
      <c r="J459" s="11"/>
    </row>
    <row r="460" spans="1:10" ht="14.25" x14ac:dyDescent="0.2">
      <c r="A460" s="158">
        <v>201</v>
      </c>
      <c r="B460" s="158">
        <v>4</v>
      </c>
      <c r="C460" t="s">
        <v>167</v>
      </c>
      <c r="D460" s="158" t="s">
        <v>35</v>
      </c>
      <c r="E460" s="162">
        <v>1.4890907447823709</v>
      </c>
      <c r="F460" s="163">
        <v>61242.878800419494</v>
      </c>
      <c r="G460" s="163">
        <f>G459*2</f>
        <v>2178.4308000000001</v>
      </c>
      <c r="H460" s="161">
        <v>7.09597284369696</v>
      </c>
      <c r="I460" s="158" t="s">
        <v>56</v>
      </c>
      <c r="J460" s="11"/>
    </row>
    <row r="461" spans="1:10" ht="14.25" x14ac:dyDescent="0.2">
      <c r="A461" s="158">
        <v>203</v>
      </c>
      <c r="B461" s="158">
        <v>1</v>
      </c>
      <c r="C461" t="s">
        <v>168</v>
      </c>
      <c r="D461" s="158" t="s">
        <v>35</v>
      </c>
      <c r="E461" s="162">
        <v>0.51540910935734474</v>
      </c>
      <c r="F461" s="163">
        <v>16195.649370352574</v>
      </c>
      <c r="G461" s="163">
        <v>627.52</v>
      </c>
      <c r="H461" s="161">
        <v>1.5387224157955866</v>
      </c>
      <c r="I461" s="158" t="s">
        <v>56</v>
      </c>
      <c r="J461" s="11"/>
    </row>
    <row r="462" spans="1:10" ht="14.25" x14ac:dyDescent="0.2">
      <c r="A462" s="158">
        <v>203</v>
      </c>
      <c r="B462" s="158">
        <v>2</v>
      </c>
      <c r="C462" t="s">
        <v>168</v>
      </c>
      <c r="D462" s="158" t="s">
        <v>35</v>
      </c>
      <c r="E462" s="162">
        <v>0.5856265391420411</v>
      </c>
      <c r="F462" s="163">
        <v>19166.809514034572</v>
      </c>
      <c r="G462" s="163">
        <f>G461*1.1</f>
        <v>690.27200000000005</v>
      </c>
      <c r="H462" s="161">
        <v>2.0539856312008209</v>
      </c>
      <c r="I462" s="158" t="s">
        <v>56</v>
      </c>
      <c r="J462" s="11"/>
    </row>
    <row r="463" spans="1:10" ht="14.25" x14ac:dyDescent="0.2">
      <c r="A463" s="158">
        <v>203</v>
      </c>
      <c r="B463" s="158">
        <v>3</v>
      </c>
      <c r="C463" t="s">
        <v>168</v>
      </c>
      <c r="D463" s="158" t="s">
        <v>35</v>
      </c>
      <c r="E463" s="162">
        <v>0.72671620959959049</v>
      </c>
      <c r="F463" s="163">
        <v>24664.348818375343</v>
      </c>
      <c r="G463" s="163">
        <f>G462*1.2</f>
        <v>828.32640000000004</v>
      </c>
      <c r="H463" s="161">
        <v>2.9293456443195502</v>
      </c>
      <c r="I463" s="158" t="s">
        <v>56</v>
      </c>
      <c r="J463" s="11"/>
    </row>
    <row r="464" spans="1:10" ht="14.25" x14ac:dyDescent="0.2">
      <c r="A464" s="158">
        <v>203</v>
      </c>
      <c r="B464" s="158">
        <v>4</v>
      </c>
      <c r="C464" t="s">
        <v>168</v>
      </c>
      <c r="D464" s="158" t="s">
        <v>35</v>
      </c>
      <c r="E464" s="162">
        <v>1.020444592688303</v>
      </c>
      <c r="F464" s="163">
        <v>36266.876133736514</v>
      </c>
      <c r="G464" s="163">
        <f>G463*1.4</f>
        <v>1159.65696</v>
      </c>
      <c r="H464" s="161">
        <v>4.8522727272727275</v>
      </c>
      <c r="I464" s="158" t="s">
        <v>56</v>
      </c>
      <c r="J464" s="11"/>
    </row>
    <row r="465" spans="1:10" ht="14.25" x14ac:dyDescent="0.2">
      <c r="A465" s="158">
        <v>204</v>
      </c>
      <c r="B465" s="158">
        <v>1</v>
      </c>
      <c r="C465" t="s">
        <v>169</v>
      </c>
      <c r="D465" s="158" t="s">
        <v>35</v>
      </c>
      <c r="E465" s="159" t="s">
        <v>34</v>
      </c>
      <c r="F465" s="160" t="s">
        <v>32</v>
      </c>
      <c r="G465" s="160" t="s">
        <v>32</v>
      </c>
      <c r="H465" s="161">
        <v>2.1126408010012514</v>
      </c>
      <c r="I465" s="158" t="s">
        <v>29</v>
      </c>
      <c r="J465" s="11"/>
    </row>
    <row r="466" spans="1:10" ht="14.25" x14ac:dyDescent="0.2">
      <c r="A466" s="158">
        <v>204</v>
      </c>
      <c r="B466" s="158">
        <v>2</v>
      </c>
      <c r="C466" t="s">
        <v>169</v>
      </c>
      <c r="D466" s="158" t="s">
        <v>35</v>
      </c>
      <c r="E466" s="159" t="s">
        <v>34</v>
      </c>
      <c r="F466" s="160" t="s">
        <v>32</v>
      </c>
      <c r="G466" s="160" t="s">
        <v>32</v>
      </c>
      <c r="H466" s="161">
        <v>2.7268406866222161</v>
      </c>
      <c r="I466" s="158" t="s">
        <v>29</v>
      </c>
      <c r="J466" s="11"/>
    </row>
    <row r="467" spans="1:10" ht="14.25" x14ac:dyDescent="0.2">
      <c r="A467" s="158">
        <v>204</v>
      </c>
      <c r="B467" s="158">
        <v>3</v>
      </c>
      <c r="C467" t="s">
        <v>169</v>
      </c>
      <c r="D467" s="158" t="s">
        <v>35</v>
      </c>
      <c r="E467" s="159" t="s">
        <v>34</v>
      </c>
      <c r="F467" s="160" t="s">
        <v>32</v>
      </c>
      <c r="G467" s="160" t="s">
        <v>32</v>
      </c>
      <c r="H467" s="161">
        <v>3.9288925895087425</v>
      </c>
      <c r="I467" s="158" t="s">
        <v>29</v>
      </c>
      <c r="J467" s="11"/>
    </row>
    <row r="468" spans="1:10" ht="14.25" x14ac:dyDescent="0.2">
      <c r="A468" s="158">
        <v>204</v>
      </c>
      <c r="B468" s="158">
        <v>4</v>
      </c>
      <c r="C468" t="s">
        <v>169</v>
      </c>
      <c r="D468" s="158" t="s">
        <v>35</v>
      </c>
      <c r="E468" s="159" t="s">
        <v>34</v>
      </c>
      <c r="F468" s="160" t="s">
        <v>32</v>
      </c>
      <c r="G468" s="160" t="s">
        <v>32</v>
      </c>
      <c r="H468" s="161">
        <v>6.2626931567328921</v>
      </c>
      <c r="I468" s="158" t="s">
        <v>29</v>
      </c>
      <c r="J468" s="11"/>
    </row>
    <row r="469" spans="1:10" ht="14.25" x14ac:dyDescent="0.2">
      <c r="A469" s="158">
        <v>205</v>
      </c>
      <c r="B469" s="158">
        <v>1</v>
      </c>
      <c r="C469" t="s">
        <v>170</v>
      </c>
      <c r="D469" s="158" t="s">
        <v>35</v>
      </c>
      <c r="E469" s="159" t="s">
        <v>34</v>
      </c>
      <c r="F469" s="160" t="s">
        <v>32</v>
      </c>
      <c r="G469" s="160" t="s">
        <v>32</v>
      </c>
      <c r="H469" s="161">
        <v>2.3282937365010801</v>
      </c>
      <c r="I469" s="158" t="s">
        <v>29</v>
      </c>
      <c r="J469" s="11"/>
    </row>
    <row r="470" spans="1:10" ht="14.25" x14ac:dyDescent="0.2">
      <c r="A470" s="158">
        <v>205</v>
      </c>
      <c r="B470" s="158">
        <v>2</v>
      </c>
      <c r="C470" t="s">
        <v>170</v>
      </c>
      <c r="D470" s="158" t="s">
        <v>35</v>
      </c>
      <c r="E470" s="159" t="s">
        <v>34</v>
      </c>
      <c r="F470" s="160" t="s">
        <v>32</v>
      </c>
      <c r="G470" s="160" t="s">
        <v>32</v>
      </c>
      <c r="H470" s="161">
        <v>3.2685185185185186</v>
      </c>
      <c r="I470" s="158" t="s">
        <v>29</v>
      </c>
      <c r="J470" s="11"/>
    </row>
    <row r="471" spans="1:10" ht="14.25" x14ac:dyDescent="0.2">
      <c r="A471" s="158">
        <v>205</v>
      </c>
      <c r="B471" s="158">
        <v>3</v>
      </c>
      <c r="C471" t="s">
        <v>170</v>
      </c>
      <c r="D471" s="158" t="s">
        <v>35</v>
      </c>
      <c r="E471" s="159" t="s">
        <v>34</v>
      </c>
      <c r="F471" s="160" t="s">
        <v>32</v>
      </c>
      <c r="G471" s="160" t="s">
        <v>32</v>
      </c>
      <c r="H471" s="161">
        <v>5.037117903930131</v>
      </c>
      <c r="I471" s="158" t="s">
        <v>29</v>
      </c>
      <c r="J471" s="11"/>
    </row>
    <row r="472" spans="1:10" ht="14.25" x14ac:dyDescent="0.2">
      <c r="A472" s="158">
        <v>205</v>
      </c>
      <c r="B472" s="158">
        <v>4</v>
      </c>
      <c r="C472" t="s">
        <v>170</v>
      </c>
      <c r="D472" s="158" t="s">
        <v>35</v>
      </c>
      <c r="E472" s="159" t="s">
        <v>34</v>
      </c>
      <c r="F472" s="160" t="s">
        <v>32</v>
      </c>
      <c r="G472" s="160" t="s">
        <v>32</v>
      </c>
      <c r="H472" s="161">
        <v>7.6068376068376065</v>
      </c>
      <c r="I472" s="158" t="s">
        <v>29</v>
      </c>
      <c r="J472" s="11"/>
    </row>
    <row r="473" spans="1:10" ht="14.25" x14ac:dyDescent="0.2">
      <c r="A473" s="158">
        <v>206</v>
      </c>
      <c r="B473" s="158">
        <v>1</v>
      </c>
      <c r="C473" t="s">
        <v>171</v>
      </c>
      <c r="D473" s="158" t="s">
        <v>35</v>
      </c>
      <c r="E473" s="159" t="s">
        <v>34</v>
      </c>
      <c r="F473" s="160" t="s">
        <v>32</v>
      </c>
      <c r="G473" s="160" t="s">
        <v>32</v>
      </c>
      <c r="H473" s="161">
        <v>2.3451957295373664</v>
      </c>
      <c r="I473" s="158" t="s">
        <v>29</v>
      </c>
      <c r="J473" s="11"/>
    </row>
    <row r="474" spans="1:10" ht="14.25" x14ac:dyDescent="0.2">
      <c r="A474" s="158">
        <v>206</v>
      </c>
      <c r="B474" s="158">
        <v>2</v>
      </c>
      <c r="C474" t="s">
        <v>171</v>
      </c>
      <c r="D474" s="158" t="s">
        <v>35</v>
      </c>
      <c r="E474" s="159" t="s">
        <v>34</v>
      </c>
      <c r="F474" s="160" t="s">
        <v>32</v>
      </c>
      <c r="G474" s="160" t="s">
        <v>32</v>
      </c>
      <c r="H474" s="161">
        <v>3.3016241299303943</v>
      </c>
      <c r="I474" s="158" t="s">
        <v>29</v>
      </c>
      <c r="J474" s="11"/>
    </row>
    <row r="475" spans="1:10" ht="14.25" x14ac:dyDescent="0.2">
      <c r="A475" s="158">
        <v>206</v>
      </c>
      <c r="B475" s="158">
        <v>3</v>
      </c>
      <c r="C475" t="s">
        <v>171</v>
      </c>
      <c r="D475" s="158" t="s">
        <v>35</v>
      </c>
      <c r="E475" s="159" t="s">
        <v>34</v>
      </c>
      <c r="F475" s="160" t="s">
        <v>32</v>
      </c>
      <c r="G475" s="160" t="s">
        <v>32</v>
      </c>
      <c r="H475" s="161">
        <v>5.1305017982531256</v>
      </c>
      <c r="I475" s="158" t="s">
        <v>29</v>
      </c>
      <c r="J475" s="11"/>
    </row>
    <row r="476" spans="1:10" ht="14.25" x14ac:dyDescent="0.2">
      <c r="A476" s="158">
        <v>206</v>
      </c>
      <c r="B476" s="158">
        <v>4</v>
      </c>
      <c r="C476" t="s">
        <v>171</v>
      </c>
      <c r="D476" s="158" t="s">
        <v>35</v>
      </c>
      <c r="E476" s="159" t="s">
        <v>34</v>
      </c>
      <c r="F476" s="160" t="s">
        <v>32</v>
      </c>
      <c r="G476" s="160" t="s">
        <v>32</v>
      </c>
      <c r="H476" s="161">
        <v>9.7602947550931951</v>
      </c>
      <c r="I476" s="158" t="s">
        <v>29</v>
      </c>
      <c r="J476" s="11"/>
    </row>
    <row r="477" spans="1:10" ht="14.25" x14ac:dyDescent="0.2">
      <c r="A477" s="158">
        <v>207</v>
      </c>
      <c r="B477" s="158">
        <v>1</v>
      </c>
      <c r="C477" t="s">
        <v>172</v>
      </c>
      <c r="D477" s="158" t="s">
        <v>35</v>
      </c>
      <c r="E477" s="159" t="s">
        <v>34</v>
      </c>
      <c r="F477" s="160" t="s">
        <v>32</v>
      </c>
      <c r="G477" s="160" t="s">
        <v>32</v>
      </c>
      <c r="H477" s="161">
        <v>2.3141967422548708</v>
      </c>
      <c r="I477" s="158" t="s">
        <v>29</v>
      </c>
      <c r="J477" s="11"/>
    </row>
    <row r="478" spans="1:10" ht="14.25" x14ac:dyDescent="0.2">
      <c r="A478" s="158">
        <v>207</v>
      </c>
      <c r="B478" s="158">
        <v>2</v>
      </c>
      <c r="C478" t="s">
        <v>172</v>
      </c>
      <c r="D478" s="158" t="s">
        <v>35</v>
      </c>
      <c r="E478" s="159" t="s">
        <v>34</v>
      </c>
      <c r="F478" s="160" t="s">
        <v>32</v>
      </c>
      <c r="G478" s="160" t="s">
        <v>32</v>
      </c>
      <c r="H478" s="161">
        <v>3.0812144212523718</v>
      </c>
      <c r="I478" s="158" t="s">
        <v>29</v>
      </c>
      <c r="J478" s="11"/>
    </row>
    <row r="479" spans="1:10" ht="14.25" x14ac:dyDescent="0.2">
      <c r="A479" s="158">
        <v>207</v>
      </c>
      <c r="B479" s="158">
        <v>3</v>
      </c>
      <c r="C479" t="s">
        <v>172</v>
      </c>
      <c r="D479" s="158" t="s">
        <v>35</v>
      </c>
      <c r="E479" s="159" t="s">
        <v>34</v>
      </c>
      <c r="F479" s="160" t="s">
        <v>32</v>
      </c>
      <c r="G479" s="160" t="s">
        <v>32</v>
      </c>
      <c r="H479" s="161">
        <v>4.6013732348749841</v>
      </c>
      <c r="I479" s="158" t="s">
        <v>29</v>
      </c>
      <c r="J479" s="11"/>
    </row>
    <row r="480" spans="1:10" ht="14.25" x14ac:dyDescent="0.2">
      <c r="A480" s="158">
        <v>207</v>
      </c>
      <c r="B480" s="158">
        <v>4</v>
      </c>
      <c r="C480" t="s">
        <v>172</v>
      </c>
      <c r="D480" s="158" t="s">
        <v>35</v>
      </c>
      <c r="E480" s="159" t="s">
        <v>34</v>
      </c>
      <c r="F480" s="160" t="s">
        <v>32</v>
      </c>
      <c r="G480" s="160" t="s">
        <v>32</v>
      </c>
      <c r="H480" s="161">
        <v>7.1726586773191299</v>
      </c>
      <c r="I480" s="158" t="s">
        <v>29</v>
      </c>
      <c r="J480" s="11"/>
    </row>
    <row r="481" spans="1:10" ht="14.25" x14ac:dyDescent="0.2">
      <c r="A481" s="158">
        <v>220</v>
      </c>
      <c r="B481" s="158">
        <v>1</v>
      </c>
      <c r="C481" t="s">
        <v>173</v>
      </c>
      <c r="D481" s="158" t="s">
        <v>36</v>
      </c>
      <c r="E481" s="162">
        <v>1.2683196110490538</v>
      </c>
      <c r="F481" s="163">
        <v>40328.834044537303</v>
      </c>
      <c r="G481" s="163">
        <v>2583.9499999999998</v>
      </c>
      <c r="H481" s="161">
        <v>2.7743682310469313</v>
      </c>
      <c r="I481" s="158" t="s">
        <v>56</v>
      </c>
      <c r="J481" s="11"/>
    </row>
    <row r="482" spans="1:10" ht="14.25" x14ac:dyDescent="0.2">
      <c r="A482" s="158">
        <v>220</v>
      </c>
      <c r="B482" s="158">
        <v>2</v>
      </c>
      <c r="C482" t="s">
        <v>173</v>
      </c>
      <c r="D482" s="158" t="s">
        <v>36</v>
      </c>
      <c r="E482" s="162">
        <v>1.9316860408021952</v>
      </c>
      <c r="F482" s="163">
        <v>66798.189616326665</v>
      </c>
      <c r="G482" s="163">
        <f>G481*1.6</f>
        <v>4134.32</v>
      </c>
      <c r="H482" s="161">
        <v>6.3773409688902643</v>
      </c>
      <c r="I482" s="158" t="s">
        <v>56</v>
      </c>
      <c r="J482" s="11"/>
    </row>
    <row r="483" spans="1:10" ht="14.25" x14ac:dyDescent="0.2">
      <c r="A483" s="158">
        <v>220</v>
      </c>
      <c r="B483" s="158">
        <v>3</v>
      </c>
      <c r="C483" t="s">
        <v>173</v>
      </c>
      <c r="D483" s="158" t="s">
        <v>36</v>
      </c>
      <c r="E483" s="162">
        <v>3.0092142717314547</v>
      </c>
      <c r="F483" s="163">
        <v>101289.9481861134</v>
      </c>
      <c r="G483" s="163">
        <f>G482*1.5</f>
        <v>6201.48</v>
      </c>
      <c r="H483" s="161">
        <v>10.990455358918274</v>
      </c>
      <c r="I483" s="158" t="s">
        <v>56</v>
      </c>
      <c r="J483" s="11"/>
    </row>
    <row r="484" spans="1:10" ht="14.25" x14ac:dyDescent="0.2">
      <c r="A484" s="158">
        <v>220</v>
      </c>
      <c r="B484" s="158">
        <v>4</v>
      </c>
      <c r="C484" t="s">
        <v>173</v>
      </c>
      <c r="D484" s="158" t="s">
        <v>36</v>
      </c>
      <c r="E484" s="162">
        <v>5.7034992959583439</v>
      </c>
      <c r="F484" s="163">
        <v>223090.68471607065</v>
      </c>
      <c r="G484" s="163">
        <f>G483*2.2</f>
        <v>13643.255999999999</v>
      </c>
      <c r="H484" s="161">
        <v>18.528307990941443</v>
      </c>
      <c r="I484" s="158" t="s">
        <v>56</v>
      </c>
      <c r="J484" s="11"/>
    </row>
    <row r="485" spans="1:10" ht="14.25" x14ac:dyDescent="0.2">
      <c r="A485" s="158">
        <v>222</v>
      </c>
      <c r="B485" s="158">
        <v>1</v>
      </c>
      <c r="C485" t="s">
        <v>174</v>
      </c>
      <c r="D485" s="158" t="s">
        <v>36</v>
      </c>
      <c r="E485" s="159" t="s">
        <v>34</v>
      </c>
      <c r="F485" s="160" t="s">
        <v>32</v>
      </c>
      <c r="G485" s="160" t="s">
        <v>32</v>
      </c>
      <c r="H485" s="161">
        <v>2.4812985179957656</v>
      </c>
      <c r="I485" s="158" t="s">
        <v>29</v>
      </c>
      <c r="J485" s="11"/>
    </row>
    <row r="486" spans="1:10" ht="14.25" x14ac:dyDescent="0.2">
      <c r="A486" s="158">
        <v>222</v>
      </c>
      <c r="B486" s="158">
        <v>2</v>
      </c>
      <c r="C486" t="s">
        <v>174</v>
      </c>
      <c r="D486" s="158" t="s">
        <v>36</v>
      </c>
      <c r="E486" s="159" t="s">
        <v>34</v>
      </c>
      <c r="F486" s="160" t="s">
        <v>32</v>
      </c>
      <c r="G486" s="160" t="s">
        <v>32</v>
      </c>
      <c r="H486" s="161">
        <v>3.9525846702317291</v>
      </c>
      <c r="I486" s="158" t="s">
        <v>29</v>
      </c>
      <c r="J486" s="11"/>
    </row>
    <row r="487" spans="1:10" ht="14.25" x14ac:dyDescent="0.2">
      <c r="A487" s="158">
        <v>222</v>
      </c>
      <c r="B487" s="158">
        <v>3</v>
      </c>
      <c r="C487" t="s">
        <v>174</v>
      </c>
      <c r="D487" s="158" t="s">
        <v>36</v>
      </c>
      <c r="E487" s="159" t="s">
        <v>34</v>
      </c>
      <c r="F487" s="160" t="s">
        <v>32</v>
      </c>
      <c r="G487" s="160" t="s">
        <v>32</v>
      </c>
      <c r="H487" s="161">
        <v>8.557098765432098</v>
      </c>
      <c r="I487" s="158" t="s">
        <v>29</v>
      </c>
      <c r="J487" s="11"/>
    </row>
    <row r="488" spans="1:10" ht="14.25" x14ac:dyDescent="0.2">
      <c r="A488" s="158">
        <v>222</v>
      </c>
      <c r="B488" s="158">
        <v>4</v>
      </c>
      <c r="C488" t="s">
        <v>174</v>
      </c>
      <c r="D488" s="158" t="s">
        <v>36</v>
      </c>
      <c r="E488" s="159" t="s">
        <v>34</v>
      </c>
      <c r="F488" s="160" t="s">
        <v>32</v>
      </c>
      <c r="G488" s="160" t="s">
        <v>32</v>
      </c>
      <c r="H488" s="161">
        <v>14.064864864864864</v>
      </c>
      <c r="I488" s="158" t="s">
        <v>29</v>
      </c>
      <c r="J488" s="11"/>
    </row>
    <row r="489" spans="1:10" ht="14.25" x14ac:dyDescent="0.2">
      <c r="A489" s="158">
        <v>223</v>
      </c>
      <c r="B489" s="158">
        <v>1</v>
      </c>
      <c r="C489" t="s">
        <v>175</v>
      </c>
      <c r="D489" s="158" t="s">
        <v>36</v>
      </c>
      <c r="E489" s="159" t="s">
        <v>34</v>
      </c>
      <c r="F489" s="160" t="s">
        <v>32</v>
      </c>
      <c r="G489" s="160" t="s">
        <v>32</v>
      </c>
      <c r="H489" s="161">
        <v>3.6379406827084497</v>
      </c>
      <c r="I489" s="158" t="s">
        <v>29</v>
      </c>
      <c r="J489" s="11"/>
    </row>
    <row r="490" spans="1:10" ht="14.25" x14ac:dyDescent="0.2">
      <c r="A490" s="158">
        <v>223</v>
      </c>
      <c r="B490" s="158">
        <v>2</v>
      </c>
      <c r="C490" t="s">
        <v>175</v>
      </c>
      <c r="D490" s="158" t="s">
        <v>36</v>
      </c>
      <c r="E490" s="159" t="s">
        <v>34</v>
      </c>
      <c r="F490" s="160" t="s">
        <v>32</v>
      </c>
      <c r="G490" s="160" t="s">
        <v>32</v>
      </c>
      <c r="H490" s="161">
        <v>5.8781800391389432</v>
      </c>
      <c r="I490" s="158" t="s">
        <v>29</v>
      </c>
      <c r="J490" s="11"/>
    </row>
    <row r="491" spans="1:10" ht="14.25" x14ac:dyDescent="0.2">
      <c r="A491" s="158">
        <v>223</v>
      </c>
      <c r="B491" s="158">
        <v>3</v>
      </c>
      <c r="C491" t="s">
        <v>175</v>
      </c>
      <c r="D491" s="158" t="s">
        <v>36</v>
      </c>
      <c r="E491" s="159" t="s">
        <v>34</v>
      </c>
      <c r="F491" s="160" t="s">
        <v>32</v>
      </c>
      <c r="G491" s="160" t="s">
        <v>32</v>
      </c>
      <c r="H491" s="161">
        <v>9.026315789473685</v>
      </c>
      <c r="I491" s="158" t="s">
        <v>29</v>
      </c>
      <c r="J491" s="11"/>
    </row>
    <row r="492" spans="1:10" ht="14.25" x14ac:dyDescent="0.2">
      <c r="A492" s="158">
        <v>223</v>
      </c>
      <c r="B492" s="158">
        <v>4</v>
      </c>
      <c r="C492" t="s">
        <v>175</v>
      </c>
      <c r="D492" s="158" t="s">
        <v>36</v>
      </c>
      <c r="E492" s="159" t="s">
        <v>34</v>
      </c>
      <c r="F492" s="160" t="s">
        <v>32</v>
      </c>
      <c r="G492" s="160" t="s">
        <v>32</v>
      </c>
      <c r="H492" s="161">
        <v>15.048969072164949</v>
      </c>
      <c r="I492" s="158" t="s">
        <v>29</v>
      </c>
      <c r="J492" s="11"/>
    </row>
    <row r="493" spans="1:10" ht="14.25" x14ac:dyDescent="0.2">
      <c r="A493" s="158">
        <v>224</v>
      </c>
      <c r="B493" s="158">
        <v>1</v>
      </c>
      <c r="C493" t="s">
        <v>176</v>
      </c>
      <c r="D493" s="158" t="s">
        <v>36</v>
      </c>
      <c r="E493" s="159" t="s">
        <v>34</v>
      </c>
      <c r="F493" s="160" t="s">
        <v>32</v>
      </c>
      <c r="G493" s="160" t="s">
        <v>32</v>
      </c>
      <c r="H493" s="161">
        <v>4.9293248945147683</v>
      </c>
      <c r="I493" s="158" t="s">
        <v>29</v>
      </c>
      <c r="J493" s="11"/>
    </row>
    <row r="494" spans="1:10" ht="14.25" x14ac:dyDescent="0.2">
      <c r="A494" s="158">
        <v>224</v>
      </c>
      <c r="B494" s="158">
        <v>2</v>
      </c>
      <c r="C494" t="s">
        <v>176</v>
      </c>
      <c r="D494" s="158" t="s">
        <v>36</v>
      </c>
      <c r="E494" s="159" t="s">
        <v>34</v>
      </c>
      <c r="F494" s="160" t="s">
        <v>32</v>
      </c>
      <c r="G494" s="160" t="s">
        <v>32</v>
      </c>
      <c r="H494" s="161">
        <v>6.9021699154100773</v>
      </c>
      <c r="I494" s="158" t="s">
        <v>29</v>
      </c>
      <c r="J494" s="11"/>
    </row>
    <row r="495" spans="1:10" ht="14.25" x14ac:dyDescent="0.2">
      <c r="A495" s="158">
        <v>224</v>
      </c>
      <c r="B495" s="158">
        <v>3</v>
      </c>
      <c r="C495" t="s">
        <v>176</v>
      </c>
      <c r="D495" s="158" t="s">
        <v>36</v>
      </c>
      <c r="E495" s="159" t="s">
        <v>34</v>
      </c>
      <c r="F495" s="160" t="s">
        <v>32</v>
      </c>
      <c r="G495" s="160" t="s">
        <v>32</v>
      </c>
      <c r="H495" s="161">
        <v>10.234582829504232</v>
      </c>
      <c r="I495" s="158" t="s">
        <v>29</v>
      </c>
      <c r="J495" s="11"/>
    </row>
    <row r="496" spans="1:10" ht="14.25" x14ac:dyDescent="0.2">
      <c r="A496" s="158">
        <v>224</v>
      </c>
      <c r="B496" s="158">
        <v>4</v>
      </c>
      <c r="C496" t="s">
        <v>176</v>
      </c>
      <c r="D496" s="158" t="s">
        <v>36</v>
      </c>
      <c r="E496" s="159" t="s">
        <v>34</v>
      </c>
      <c r="F496" s="160" t="s">
        <v>32</v>
      </c>
      <c r="G496" s="160" t="s">
        <v>32</v>
      </c>
      <c r="H496" s="161">
        <v>15.806779661016948</v>
      </c>
      <c r="I496" s="158" t="s">
        <v>29</v>
      </c>
      <c r="J496" s="11"/>
    </row>
    <row r="497" spans="1:10" ht="14.25" x14ac:dyDescent="0.2">
      <c r="A497" s="158">
        <v>226</v>
      </c>
      <c r="B497" s="158">
        <v>1</v>
      </c>
      <c r="C497" t="s">
        <v>177</v>
      </c>
      <c r="D497" s="158" t="s">
        <v>36</v>
      </c>
      <c r="E497" s="159" t="s">
        <v>34</v>
      </c>
      <c r="F497" s="160" t="s">
        <v>32</v>
      </c>
      <c r="G497" s="160" t="s">
        <v>32</v>
      </c>
      <c r="H497" s="161">
        <v>2.7983978638184244</v>
      </c>
      <c r="I497" s="158" t="s">
        <v>29</v>
      </c>
      <c r="J497" s="11"/>
    </row>
    <row r="498" spans="1:10" ht="14.25" x14ac:dyDescent="0.2">
      <c r="A498" s="158">
        <v>226</v>
      </c>
      <c r="B498" s="158">
        <v>2</v>
      </c>
      <c r="C498" t="s">
        <v>177</v>
      </c>
      <c r="D498" s="158" t="s">
        <v>36</v>
      </c>
      <c r="E498" s="159" t="s">
        <v>34</v>
      </c>
      <c r="F498" s="160" t="s">
        <v>32</v>
      </c>
      <c r="G498" s="160" t="s">
        <v>32</v>
      </c>
      <c r="H498" s="161">
        <v>4.1465445462114907</v>
      </c>
      <c r="I498" s="158" t="s">
        <v>29</v>
      </c>
      <c r="J498" s="11"/>
    </row>
    <row r="499" spans="1:10" ht="14.25" x14ac:dyDescent="0.2">
      <c r="A499" s="158">
        <v>226</v>
      </c>
      <c r="B499" s="158">
        <v>3</v>
      </c>
      <c r="C499" t="s">
        <v>177</v>
      </c>
      <c r="D499" s="158" t="s">
        <v>36</v>
      </c>
      <c r="E499" s="159" t="s">
        <v>34</v>
      </c>
      <c r="F499" s="160" t="s">
        <v>32</v>
      </c>
      <c r="G499" s="160" t="s">
        <v>32</v>
      </c>
      <c r="H499" s="161">
        <v>6.817610062893082</v>
      </c>
      <c r="I499" s="158" t="s">
        <v>29</v>
      </c>
      <c r="J499" s="11"/>
    </row>
    <row r="500" spans="1:10" ht="14.25" x14ac:dyDescent="0.2">
      <c r="A500" s="158">
        <v>226</v>
      </c>
      <c r="B500" s="158">
        <v>4</v>
      </c>
      <c r="C500" t="s">
        <v>177</v>
      </c>
      <c r="D500" s="158" t="s">
        <v>36</v>
      </c>
      <c r="E500" s="159" t="s">
        <v>34</v>
      </c>
      <c r="F500" s="160" t="s">
        <v>32</v>
      </c>
      <c r="G500" s="160" t="s">
        <v>32</v>
      </c>
      <c r="H500" s="161">
        <v>14.278350515463918</v>
      </c>
      <c r="I500" s="158" t="s">
        <v>29</v>
      </c>
      <c r="J500" s="11"/>
    </row>
    <row r="501" spans="1:10" ht="14.25" x14ac:dyDescent="0.2">
      <c r="A501" s="158">
        <v>227</v>
      </c>
      <c r="B501" s="158">
        <v>1</v>
      </c>
      <c r="C501" t="s">
        <v>178</v>
      </c>
      <c r="D501" s="158" t="s">
        <v>36</v>
      </c>
      <c r="E501" s="162">
        <v>1.0721524751159948</v>
      </c>
      <c r="F501" s="163">
        <v>34061.516457984777</v>
      </c>
      <c r="G501" s="163">
        <v>1126.45</v>
      </c>
      <c r="H501" s="161">
        <v>3.0717759957933484</v>
      </c>
      <c r="I501" s="158" t="s">
        <v>56</v>
      </c>
      <c r="J501" s="11"/>
    </row>
    <row r="502" spans="1:10" ht="14.25" x14ac:dyDescent="0.2">
      <c r="A502" s="158">
        <v>227</v>
      </c>
      <c r="B502" s="158">
        <v>2</v>
      </c>
      <c r="C502" t="s">
        <v>178</v>
      </c>
      <c r="D502" s="158" t="s">
        <v>36</v>
      </c>
      <c r="E502" s="162">
        <v>1.354414949055887</v>
      </c>
      <c r="F502" s="163">
        <v>43540.5826723051</v>
      </c>
      <c r="G502" s="163">
        <f>G501*1.2</f>
        <v>1351.74</v>
      </c>
      <c r="H502" s="161">
        <v>4.6239452000397101</v>
      </c>
      <c r="I502" s="158" t="s">
        <v>56</v>
      </c>
      <c r="J502" s="11"/>
    </row>
    <row r="503" spans="1:10" ht="14.25" x14ac:dyDescent="0.2">
      <c r="A503" s="158">
        <v>227</v>
      </c>
      <c r="B503" s="158">
        <v>3</v>
      </c>
      <c r="C503" t="s">
        <v>178</v>
      </c>
      <c r="D503" s="158" t="s">
        <v>36</v>
      </c>
      <c r="E503" s="162">
        <v>2.0954584821232691</v>
      </c>
      <c r="F503" s="163">
        <v>72393.659008558738</v>
      </c>
      <c r="G503" s="163">
        <f>G502*1.6</f>
        <v>2162.7840000000001</v>
      </c>
      <c r="H503" s="161">
        <v>7.8834573149132128</v>
      </c>
      <c r="I503" s="158" t="s">
        <v>56</v>
      </c>
      <c r="J503" s="11"/>
    </row>
    <row r="504" spans="1:10" ht="14.25" x14ac:dyDescent="0.2">
      <c r="A504" s="158">
        <v>227</v>
      </c>
      <c r="B504" s="158">
        <v>4</v>
      </c>
      <c r="C504" t="s">
        <v>178</v>
      </c>
      <c r="D504" s="158" t="s">
        <v>36</v>
      </c>
      <c r="E504" s="162">
        <v>3.7276978754748709</v>
      </c>
      <c r="F504" s="163">
        <v>128760.13930193844</v>
      </c>
      <c r="G504" s="163">
        <f>G503*1.7</f>
        <v>3676.7328000000002</v>
      </c>
      <c r="H504" s="161">
        <v>12.790358744394618</v>
      </c>
      <c r="I504" s="158" t="s">
        <v>56</v>
      </c>
      <c r="J504" s="11"/>
    </row>
    <row r="505" spans="1:10" ht="14.25" x14ac:dyDescent="0.2">
      <c r="A505" s="158">
        <v>228</v>
      </c>
      <c r="B505" s="158">
        <v>1</v>
      </c>
      <c r="C505" t="s">
        <v>179</v>
      </c>
      <c r="D505" s="158" t="s">
        <v>36</v>
      </c>
      <c r="E505" s="162">
        <v>0.83486856572626211</v>
      </c>
      <c r="F505" s="163">
        <v>25273.563891232505</v>
      </c>
      <c r="G505" s="163">
        <v>745.85</v>
      </c>
      <c r="H505" s="161">
        <v>2.129054520358868</v>
      </c>
      <c r="I505" s="158" t="s">
        <v>56</v>
      </c>
      <c r="J505" s="11"/>
    </row>
    <row r="506" spans="1:10" ht="14.25" x14ac:dyDescent="0.2">
      <c r="A506" s="158">
        <v>228</v>
      </c>
      <c r="B506" s="158">
        <v>2</v>
      </c>
      <c r="C506" t="s">
        <v>179</v>
      </c>
      <c r="D506" s="158" t="s">
        <v>36</v>
      </c>
      <c r="E506" s="162">
        <v>1.0735105152486075</v>
      </c>
      <c r="F506" s="163">
        <v>33854.163904860645</v>
      </c>
      <c r="G506" s="163">
        <f>G505*1.3</f>
        <v>969.60500000000002</v>
      </c>
      <c r="H506" s="161">
        <v>3.5610177865612647</v>
      </c>
      <c r="I506" s="158" t="s">
        <v>56</v>
      </c>
      <c r="J506" s="11"/>
    </row>
    <row r="507" spans="1:10" ht="14.25" x14ac:dyDescent="0.2">
      <c r="A507" s="158">
        <v>228</v>
      </c>
      <c r="B507" s="158">
        <v>3</v>
      </c>
      <c r="C507" t="s">
        <v>179</v>
      </c>
      <c r="D507" s="158" t="s">
        <v>36</v>
      </c>
      <c r="E507" s="162">
        <v>1.6044116294370452</v>
      </c>
      <c r="F507" s="163">
        <v>56811.897072417843</v>
      </c>
      <c r="G507" s="163">
        <f>G506*1.6</f>
        <v>1551.3680000000002</v>
      </c>
      <c r="H507" s="161">
        <v>5.9813793103448276</v>
      </c>
      <c r="I507" s="158" t="s">
        <v>56</v>
      </c>
      <c r="J507" s="11"/>
    </row>
    <row r="508" spans="1:10" ht="14.25" x14ac:dyDescent="0.2">
      <c r="A508" s="158">
        <v>228</v>
      </c>
      <c r="B508" s="158">
        <v>4</v>
      </c>
      <c r="C508" t="s">
        <v>179</v>
      </c>
      <c r="D508" s="158" t="s">
        <v>36</v>
      </c>
      <c r="E508" s="162">
        <v>3.0495347764677634</v>
      </c>
      <c r="F508" s="163">
        <v>117008.71257218294</v>
      </c>
      <c r="G508" s="163">
        <f>G507*2</f>
        <v>3102.7360000000003</v>
      </c>
      <c r="H508" s="161">
        <v>11.055555555555555</v>
      </c>
      <c r="I508" s="158" t="s">
        <v>56</v>
      </c>
      <c r="J508" s="11"/>
    </row>
    <row r="509" spans="1:10" ht="14.25" x14ac:dyDescent="0.2">
      <c r="A509" s="158">
        <v>229</v>
      </c>
      <c r="B509" s="158">
        <v>1</v>
      </c>
      <c r="C509" t="s">
        <v>180</v>
      </c>
      <c r="D509" s="158" t="s">
        <v>36</v>
      </c>
      <c r="E509" s="162">
        <v>1.0570678310769221</v>
      </c>
      <c r="F509" s="163">
        <v>34773.17738336265</v>
      </c>
      <c r="G509" s="163">
        <v>16256.32</v>
      </c>
      <c r="H509" s="161">
        <v>3.5205439814814814</v>
      </c>
      <c r="I509" s="158" t="s">
        <v>56</v>
      </c>
      <c r="J509" s="11"/>
    </row>
    <row r="510" spans="1:10" ht="14.25" x14ac:dyDescent="0.2">
      <c r="A510" s="158">
        <v>229</v>
      </c>
      <c r="B510" s="158">
        <v>2</v>
      </c>
      <c r="C510" t="s">
        <v>180</v>
      </c>
      <c r="D510" s="158" t="s">
        <v>36</v>
      </c>
      <c r="E510" s="162">
        <v>1.364966785408005</v>
      </c>
      <c r="F510" s="163">
        <v>49264.936651425756</v>
      </c>
      <c r="G510" s="163">
        <f>G509*1.4</f>
        <v>22758.847999999998</v>
      </c>
      <c r="H510" s="161">
        <v>4.8338012352610891</v>
      </c>
      <c r="I510" s="158" t="s">
        <v>56</v>
      </c>
      <c r="J510" s="11"/>
    </row>
    <row r="511" spans="1:10" ht="14.25" x14ac:dyDescent="0.2">
      <c r="A511" s="158">
        <v>229</v>
      </c>
      <c r="B511" s="158">
        <v>3</v>
      </c>
      <c r="C511" t="s">
        <v>180</v>
      </c>
      <c r="D511" s="158" t="s">
        <v>36</v>
      </c>
      <c r="E511" s="162">
        <v>1.984470353214715</v>
      </c>
      <c r="F511" s="163">
        <v>72408.496658950127</v>
      </c>
      <c r="G511" s="163">
        <f>G510*1.4</f>
        <v>31862.387199999994</v>
      </c>
      <c r="H511" s="161">
        <v>7.345766129032258</v>
      </c>
      <c r="I511" s="158" t="s">
        <v>56</v>
      </c>
      <c r="J511" s="11"/>
    </row>
    <row r="512" spans="1:10" ht="14.25" x14ac:dyDescent="0.2">
      <c r="A512" s="158">
        <v>229</v>
      </c>
      <c r="B512" s="158">
        <v>4</v>
      </c>
      <c r="C512" t="s">
        <v>180</v>
      </c>
      <c r="D512" s="158" t="s">
        <v>36</v>
      </c>
      <c r="E512" s="162">
        <v>3.8754112252784774</v>
      </c>
      <c r="F512" s="163">
        <v>147616.9722915091</v>
      </c>
      <c r="G512" s="163">
        <f>G511*2</f>
        <v>63724.774399999988</v>
      </c>
      <c r="H512" s="161">
        <v>12.358866103739444</v>
      </c>
      <c r="I512" s="158" t="s">
        <v>56</v>
      </c>
      <c r="J512" s="11"/>
    </row>
    <row r="513" spans="1:10" ht="14.25" x14ac:dyDescent="0.2">
      <c r="A513" s="158">
        <v>230</v>
      </c>
      <c r="B513" s="158">
        <v>1</v>
      </c>
      <c r="C513" t="s">
        <v>181</v>
      </c>
      <c r="D513" s="158" t="s">
        <v>36</v>
      </c>
      <c r="E513" s="159" t="s">
        <v>34</v>
      </c>
      <c r="F513" s="160" t="s">
        <v>32</v>
      </c>
      <c r="G513" s="160" t="s">
        <v>32</v>
      </c>
      <c r="H513" s="161">
        <v>4.5909900919523841</v>
      </c>
      <c r="I513" s="158" t="s">
        <v>29</v>
      </c>
      <c r="J513" s="11"/>
    </row>
    <row r="514" spans="1:10" ht="14.25" x14ac:dyDescent="0.2">
      <c r="A514" s="158">
        <v>230</v>
      </c>
      <c r="B514" s="158">
        <v>2</v>
      </c>
      <c r="C514" t="s">
        <v>181</v>
      </c>
      <c r="D514" s="158" t="s">
        <v>36</v>
      </c>
      <c r="E514" s="159" t="s">
        <v>34</v>
      </c>
      <c r="F514" s="160" t="s">
        <v>32</v>
      </c>
      <c r="G514" s="160" t="s">
        <v>32</v>
      </c>
      <c r="H514" s="161">
        <v>7.0990273590808259</v>
      </c>
      <c r="I514" s="158" t="s">
        <v>29</v>
      </c>
      <c r="J514" s="11"/>
    </row>
    <row r="515" spans="1:10" ht="14.25" x14ac:dyDescent="0.2">
      <c r="A515" s="158">
        <v>230</v>
      </c>
      <c r="B515" s="158">
        <v>3</v>
      </c>
      <c r="C515" t="s">
        <v>181</v>
      </c>
      <c r="D515" s="158" t="s">
        <v>36</v>
      </c>
      <c r="E515" s="159" t="s">
        <v>34</v>
      </c>
      <c r="F515" s="160" t="s">
        <v>32</v>
      </c>
      <c r="G515" s="160" t="s">
        <v>32</v>
      </c>
      <c r="H515" s="161">
        <v>11.095539164032315</v>
      </c>
      <c r="I515" s="158" t="s">
        <v>29</v>
      </c>
      <c r="J515" s="11"/>
    </row>
    <row r="516" spans="1:10" ht="14.25" x14ac:dyDescent="0.2">
      <c r="A516" s="158">
        <v>230</v>
      </c>
      <c r="B516" s="158">
        <v>4</v>
      </c>
      <c r="C516" t="s">
        <v>181</v>
      </c>
      <c r="D516" s="158" t="s">
        <v>36</v>
      </c>
      <c r="E516" s="159" t="s">
        <v>34</v>
      </c>
      <c r="F516" s="160" t="s">
        <v>32</v>
      </c>
      <c r="G516" s="160" t="s">
        <v>32</v>
      </c>
      <c r="H516" s="161">
        <v>18.13064600840336</v>
      </c>
      <c r="I516" s="158" t="s">
        <v>29</v>
      </c>
      <c r="J516" s="11"/>
    </row>
    <row r="517" spans="1:10" ht="14.25" x14ac:dyDescent="0.2">
      <c r="A517" s="158">
        <v>231</v>
      </c>
      <c r="B517" s="158">
        <v>1</v>
      </c>
      <c r="C517" t="s">
        <v>182</v>
      </c>
      <c r="D517" s="158" t="s">
        <v>36</v>
      </c>
      <c r="E517" s="159" t="s">
        <v>34</v>
      </c>
      <c r="F517" s="160" t="s">
        <v>32</v>
      </c>
      <c r="G517" s="160" t="s">
        <v>32</v>
      </c>
      <c r="H517" s="161">
        <v>4.1029040032919877</v>
      </c>
      <c r="I517" s="158" t="s">
        <v>29</v>
      </c>
      <c r="J517" s="11"/>
    </row>
    <row r="518" spans="1:10" ht="14.25" x14ac:dyDescent="0.2">
      <c r="A518" s="158">
        <v>231</v>
      </c>
      <c r="B518" s="158">
        <v>2</v>
      </c>
      <c r="C518" t="s">
        <v>182</v>
      </c>
      <c r="D518" s="158" t="s">
        <v>36</v>
      </c>
      <c r="E518" s="159" t="s">
        <v>34</v>
      </c>
      <c r="F518" s="160" t="s">
        <v>32</v>
      </c>
      <c r="G518" s="160" t="s">
        <v>32</v>
      </c>
      <c r="H518" s="161">
        <v>6.1231388068900641</v>
      </c>
      <c r="I518" s="158" t="s">
        <v>29</v>
      </c>
      <c r="J518" s="11"/>
    </row>
    <row r="519" spans="1:10" ht="14.25" x14ac:dyDescent="0.2">
      <c r="A519" s="158">
        <v>231</v>
      </c>
      <c r="B519" s="158">
        <v>3</v>
      </c>
      <c r="C519" t="s">
        <v>182</v>
      </c>
      <c r="D519" s="158" t="s">
        <v>36</v>
      </c>
      <c r="E519" s="159" t="s">
        <v>34</v>
      </c>
      <c r="F519" s="160" t="s">
        <v>32</v>
      </c>
      <c r="G519" s="160" t="s">
        <v>32</v>
      </c>
      <c r="H519" s="161">
        <v>10.588824318283415</v>
      </c>
      <c r="I519" s="158" t="s">
        <v>29</v>
      </c>
      <c r="J519" s="11"/>
    </row>
    <row r="520" spans="1:10" ht="14.25" x14ac:dyDescent="0.2">
      <c r="A520" s="158">
        <v>231</v>
      </c>
      <c r="B520" s="158">
        <v>4</v>
      </c>
      <c r="C520" t="s">
        <v>182</v>
      </c>
      <c r="D520" s="158" t="s">
        <v>36</v>
      </c>
      <c r="E520" s="159" t="s">
        <v>34</v>
      </c>
      <c r="F520" s="160" t="s">
        <v>32</v>
      </c>
      <c r="G520" s="160" t="s">
        <v>32</v>
      </c>
      <c r="H520" s="161">
        <v>15.971204188481675</v>
      </c>
      <c r="I520" s="158" t="s">
        <v>29</v>
      </c>
      <c r="J520" s="11"/>
    </row>
    <row r="521" spans="1:10" ht="14.25" x14ac:dyDescent="0.2">
      <c r="A521" s="158">
        <v>232</v>
      </c>
      <c r="B521" s="158">
        <v>1</v>
      </c>
      <c r="C521" t="s">
        <v>183</v>
      </c>
      <c r="D521" s="158" t="s">
        <v>35</v>
      </c>
      <c r="E521" s="159" t="s">
        <v>34</v>
      </c>
      <c r="F521" s="160" t="s">
        <v>32</v>
      </c>
      <c r="G521" s="160" t="s">
        <v>32</v>
      </c>
      <c r="H521" s="161">
        <v>2.043010752688172</v>
      </c>
      <c r="I521" s="158" t="s">
        <v>29</v>
      </c>
      <c r="J521" s="11"/>
    </row>
    <row r="522" spans="1:10" ht="14.25" x14ac:dyDescent="0.2">
      <c r="A522" s="158">
        <v>232</v>
      </c>
      <c r="B522" s="158">
        <v>2</v>
      </c>
      <c r="C522" t="s">
        <v>183</v>
      </c>
      <c r="D522" s="158" t="s">
        <v>35</v>
      </c>
      <c r="E522" s="159" t="s">
        <v>34</v>
      </c>
      <c r="F522" s="160" t="s">
        <v>32</v>
      </c>
      <c r="G522" s="160" t="s">
        <v>32</v>
      </c>
      <c r="H522" s="161">
        <v>3.85</v>
      </c>
      <c r="I522" s="158" t="s">
        <v>29</v>
      </c>
      <c r="J522" s="11"/>
    </row>
    <row r="523" spans="1:10" ht="14.25" x14ac:dyDescent="0.2">
      <c r="A523" s="158">
        <v>232</v>
      </c>
      <c r="B523" s="158">
        <v>3</v>
      </c>
      <c r="C523" t="s">
        <v>183</v>
      </c>
      <c r="D523" s="158" t="s">
        <v>35</v>
      </c>
      <c r="E523" s="159" t="s">
        <v>34</v>
      </c>
      <c r="F523" s="160" t="s">
        <v>32</v>
      </c>
      <c r="G523" s="160" t="s">
        <v>32</v>
      </c>
      <c r="H523" s="161">
        <v>8.0235849056603765</v>
      </c>
      <c r="I523" s="158" t="s">
        <v>29</v>
      </c>
      <c r="J523" s="11"/>
    </row>
    <row r="524" spans="1:10" ht="14.25" x14ac:dyDescent="0.2">
      <c r="A524" s="158">
        <v>232</v>
      </c>
      <c r="B524" s="158">
        <v>4</v>
      </c>
      <c r="C524" t="s">
        <v>183</v>
      </c>
      <c r="D524" s="158" t="s">
        <v>35</v>
      </c>
      <c r="E524" s="159" t="s">
        <v>34</v>
      </c>
      <c r="F524" s="160" t="s">
        <v>32</v>
      </c>
      <c r="G524" s="160" t="s">
        <v>32</v>
      </c>
      <c r="H524" s="161">
        <v>23.888888888888889</v>
      </c>
      <c r="I524" s="158" t="s">
        <v>29</v>
      </c>
      <c r="J524" s="11"/>
    </row>
    <row r="525" spans="1:10" ht="14.25" x14ac:dyDescent="0.2">
      <c r="A525" s="158">
        <v>233</v>
      </c>
      <c r="B525" s="158">
        <v>1</v>
      </c>
      <c r="C525" t="s">
        <v>184</v>
      </c>
      <c r="D525" s="158" t="s">
        <v>35</v>
      </c>
      <c r="E525" s="159" t="s">
        <v>34</v>
      </c>
      <c r="F525" s="160" t="s">
        <v>32</v>
      </c>
      <c r="G525" s="160" t="s">
        <v>32</v>
      </c>
      <c r="H525" s="161">
        <v>2.9572496645153046</v>
      </c>
      <c r="I525" s="158" t="s">
        <v>29</v>
      </c>
      <c r="J525" s="11"/>
    </row>
    <row r="526" spans="1:10" ht="14.25" x14ac:dyDescent="0.2">
      <c r="A526" s="158">
        <v>233</v>
      </c>
      <c r="B526" s="158">
        <v>2</v>
      </c>
      <c r="C526" t="s">
        <v>184</v>
      </c>
      <c r="D526" s="158" t="s">
        <v>35</v>
      </c>
      <c r="E526" s="159" t="s">
        <v>34</v>
      </c>
      <c r="F526" s="160" t="s">
        <v>32</v>
      </c>
      <c r="G526" s="160" t="s">
        <v>32</v>
      </c>
      <c r="H526" s="161">
        <v>4.6278849791903136</v>
      </c>
      <c r="I526" s="158" t="s">
        <v>29</v>
      </c>
      <c r="J526" s="11"/>
    </row>
    <row r="527" spans="1:10" ht="14.25" x14ac:dyDescent="0.2">
      <c r="A527" s="158">
        <v>233</v>
      </c>
      <c r="B527" s="158">
        <v>3</v>
      </c>
      <c r="C527" t="s">
        <v>184</v>
      </c>
      <c r="D527" s="158" t="s">
        <v>35</v>
      </c>
      <c r="E527" s="159" t="s">
        <v>34</v>
      </c>
      <c r="F527" s="160" t="s">
        <v>32</v>
      </c>
      <c r="G527" s="160" t="s">
        <v>32</v>
      </c>
      <c r="H527" s="161">
        <v>7.1699650756693831</v>
      </c>
      <c r="I527" s="158" t="s">
        <v>29</v>
      </c>
      <c r="J527" s="11"/>
    </row>
    <row r="528" spans="1:10" ht="14.25" x14ac:dyDescent="0.2">
      <c r="A528" s="158">
        <v>233</v>
      </c>
      <c r="B528" s="158">
        <v>4</v>
      </c>
      <c r="C528" t="s">
        <v>184</v>
      </c>
      <c r="D528" s="158" t="s">
        <v>35</v>
      </c>
      <c r="E528" s="159" t="s">
        <v>34</v>
      </c>
      <c r="F528" s="160" t="s">
        <v>32</v>
      </c>
      <c r="G528" s="160" t="s">
        <v>32</v>
      </c>
      <c r="H528" s="161">
        <v>11.548387096774194</v>
      </c>
      <c r="I528" s="158" t="s">
        <v>29</v>
      </c>
      <c r="J528" s="11"/>
    </row>
    <row r="529" spans="1:10" ht="14.25" x14ac:dyDescent="0.2">
      <c r="A529" s="158">
        <v>234</v>
      </c>
      <c r="B529" s="158">
        <v>1</v>
      </c>
      <c r="C529" t="s">
        <v>185</v>
      </c>
      <c r="D529" s="158" t="s">
        <v>35</v>
      </c>
      <c r="E529" s="159" t="s">
        <v>34</v>
      </c>
      <c r="F529" s="160" t="s">
        <v>32</v>
      </c>
      <c r="G529" s="160" t="s">
        <v>32</v>
      </c>
      <c r="H529" s="161">
        <v>1.485366585250889</v>
      </c>
      <c r="I529" s="158" t="s">
        <v>29</v>
      </c>
      <c r="J529" s="11"/>
    </row>
    <row r="530" spans="1:10" ht="14.25" x14ac:dyDescent="0.2">
      <c r="A530" s="158">
        <v>234</v>
      </c>
      <c r="B530" s="158">
        <v>2</v>
      </c>
      <c r="C530" t="s">
        <v>185</v>
      </c>
      <c r="D530" s="158" t="s">
        <v>35</v>
      </c>
      <c r="E530" s="159" t="s">
        <v>34</v>
      </c>
      <c r="F530" s="160" t="s">
        <v>32</v>
      </c>
      <c r="G530" s="160" t="s">
        <v>32</v>
      </c>
      <c r="H530" s="161">
        <v>2.5306069288877313</v>
      </c>
      <c r="I530" s="158" t="s">
        <v>29</v>
      </c>
      <c r="J530" s="11"/>
    </row>
    <row r="531" spans="1:10" ht="14.25" x14ac:dyDescent="0.2">
      <c r="A531" s="158">
        <v>234</v>
      </c>
      <c r="B531" s="158">
        <v>3</v>
      </c>
      <c r="C531" t="s">
        <v>185</v>
      </c>
      <c r="D531" s="158" t="s">
        <v>35</v>
      </c>
      <c r="E531" s="159" t="s">
        <v>34</v>
      </c>
      <c r="F531" s="160" t="s">
        <v>32</v>
      </c>
      <c r="G531" s="160" t="s">
        <v>32</v>
      </c>
      <c r="H531" s="161">
        <v>4.7850799289520429</v>
      </c>
      <c r="I531" s="158" t="s">
        <v>29</v>
      </c>
      <c r="J531" s="11"/>
    </row>
    <row r="532" spans="1:10" ht="14.25" x14ac:dyDescent="0.2">
      <c r="A532" s="158">
        <v>234</v>
      </c>
      <c r="B532" s="158">
        <v>4</v>
      </c>
      <c r="C532" t="s">
        <v>185</v>
      </c>
      <c r="D532" s="158" t="s">
        <v>35</v>
      </c>
      <c r="E532" s="159" t="s">
        <v>34</v>
      </c>
      <c r="F532" s="160" t="s">
        <v>32</v>
      </c>
      <c r="G532" s="160" t="s">
        <v>32</v>
      </c>
      <c r="H532" s="161">
        <v>9.8367346938775508</v>
      </c>
      <c r="I532" s="158" t="s">
        <v>29</v>
      </c>
      <c r="J532" s="11"/>
    </row>
    <row r="533" spans="1:10" ht="14.25" x14ac:dyDescent="0.2">
      <c r="A533" s="158">
        <v>240</v>
      </c>
      <c r="B533" s="158">
        <v>1</v>
      </c>
      <c r="C533" t="s">
        <v>186</v>
      </c>
      <c r="D533" s="158" t="s">
        <v>35</v>
      </c>
      <c r="E533" s="159" t="s">
        <v>34</v>
      </c>
      <c r="F533" s="160" t="s">
        <v>32</v>
      </c>
      <c r="G533" s="160" t="s">
        <v>32</v>
      </c>
      <c r="H533" s="161">
        <v>3.0585708707536119</v>
      </c>
      <c r="I533" s="158" t="s">
        <v>29</v>
      </c>
      <c r="J533" s="11"/>
    </row>
    <row r="534" spans="1:10" s="26" customFormat="1" ht="14.25" x14ac:dyDescent="0.2">
      <c r="A534" s="158">
        <v>240</v>
      </c>
      <c r="B534" s="158">
        <v>2</v>
      </c>
      <c r="C534" t="s">
        <v>186</v>
      </c>
      <c r="D534" s="158" t="s">
        <v>35</v>
      </c>
      <c r="E534" s="159" t="s">
        <v>34</v>
      </c>
      <c r="F534" s="160" t="s">
        <v>32</v>
      </c>
      <c r="G534" s="160" t="s">
        <v>32</v>
      </c>
      <c r="H534" s="161">
        <v>4.180347633879232</v>
      </c>
      <c r="I534" s="158" t="s">
        <v>29</v>
      </c>
      <c r="J534" s="68"/>
    </row>
    <row r="535" spans="1:10" s="26" customFormat="1" ht="14.25" x14ac:dyDescent="0.2">
      <c r="A535" s="158">
        <v>240</v>
      </c>
      <c r="B535" s="158">
        <v>3</v>
      </c>
      <c r="C535" t="s">
        <v>186</v>
      </c>
      <c r="D535" s="158" t="s">
        <v>35</v>
      </c>
      <c r="E535" s="159" t="s">
        <v>34</v>
      </c>
      <c r="F535" s="160" t="s">
        <v>32</v>
      </c>
      <c r="G535" s="160" t="s">
        <v>32</v>
      </c>
      <c r="H535" s="161">
        <v>6.4180785612872695</v>
      </c>
      <c r="I535" s="158" t="s">
        <v>29</v>
      </c>
      <c r="J535" s="68"/>
    </row>
    <row r="536" spans="1:10" s="26" customFormat="1" ht="14.25" x14ac:dyDescent="0.2">
      <c r="A536" s="158">
        <v>240</v>
      </c>
      <c r="B536" s="158">
        <v>4</v>
      </c>
      <c r="C536" t="s">
        <v>186</v>
      </c>
      <c r="D536" s="158" t="s">
        <v>35</v>
      </c>
      <c r="E536" s="159" t="s">
        <v>34</v>
      </c>
      <c r="F536" s="160" t="s">
        <v>32</v>
      </c>
      <c r="G536" s="160" t="s">
        <v>32</v>
      </c>
      <c r="H536" s="161">
        <v>10.482274741506647</v>
      </c>
      <c r="I536" s="158" t="s">
        <v>29</v>
      </c>
      <c r="J536" s="68"/>
    </row>
    <row r="537" spans="1:10" s="26" customFormat="1" ht="14.25" x14ac:dyDescent="0.2">
      <c r="A537" s="158">
        <v>241</v>
      </c>
      <c r="B537" s="158">
        <v>1</v>
      </c>
      <c r="C537" t="s">
        <v>187</v>
      </c>
      <c r="D537" s="158" t="s">
        <v>35</v>
      </c>
      <c r="E537" s="162">
        <v>0.58504409998789531</v>
      </c>
      <c r="F537" s="163">
        <v>18667.041110660593</v>
      </c>
      <c r="G537" s="163">
        <v>827.55</v>
      </c>
      <c r="H537" s="161">
        <v>2.4852417835461589</v>
      </c>
      <c r="I537" s="158" t="s">
        <v>56</v>
      </c>
      <c r="J537" s="68"/>
    </row>
    <row r="538" spans="1:10" ht="14.25" x14ac:dyDescent="0.2">
      <c r="A538" s="158">
        <v>241</v>
      </c>
      <c r="B538" s="158">
        <v>2</v>
      </c>
      <c r="C538" t="s">
        <v>187</v>
      </c>
      <c r="D538" s="158" t="s">
        <v>35</v>
      </c>
      <c r="E538" s="162">
        <v>0.71315018074700787</v>
      </c>
      <c r="F538" s="163">
        <v>23321.473661224718</v>
      </c>
      <c r="G538" s="163">
        <f>G537*1.2</f>
        <v>993.06</v>
      </c>
      <c r="H538" s="161">
        <v>3.2080026858747406</v>
      </c>
      <c r="I538" s="158" t="s">
        <v>56</v>
      </c>
      <c r="J538" s="11"/>
    </row>
    <row r="539" spans="1:10" ht="14.25" x14ac:dyDescent="0.2">
      <c r="A539" s="158">
        <v>241</v>
      </c>
      <c r="B539" s="158">
        <v>3</v>
      </c>
      <c r="C539" t="s">
        <v>187</v>
      </c>
      <c r="D539" s="158" t="s">
        <v>35</v>
      </c>
      <c r="E539" s="162">
        <v>1.050302697850666</v>
      </c>
      <c r="F539" s="163">
        <v>37154.986316656948</v>
      </c>
      <c r="G539" s="163">
        <f>G538*1.5</f>
        <v>1489.59</v>
      </c>
      <c r="H539" s="161">
        <v>4.7718557216695379</v>
      </c>
      <c r="I539" s="158" t="s">
        <v>56</v>
      </c>
      <c r="J539" s="11"/>
    </row>
    <row r="540" spans="1:10" ht="14.25" x14ac:dyDescent="0.2">
      <c r="A540" s="158">
        <v>241</v>
      </c>
      <c r="B540" s="158">
        <v>4</v>
      </c>
      <c r="C540" t="s">
        <v>187</v>
      </c>
      <c r="D540" s="158" t="s">
        <v>35</v>
      </c>
      <c r="E540" s="162">
        <v>2.2855059257407024</v>
      </c>
      <c r="F540" s="163">
        <v>90823.843283444381</v>
      </c>
      <c r="G540" s="163">
        <f>G539*2.4</f>
        <v>3575.0159999999996</v>
      </c>
      <c r="H540" s="161">
        <v>9.023920472196334</v>
      </c>
      <c r="I540" s="158" t="s">
        <v>56</v>
      </c>
      <c r="J540" s="11"/>
    </row>
    <row r="541" spans="1:10" ht="14.25" x14ac:dyDescent="0.2">
      <c r="A541" s="158">
        <v>242</v>
      </c>
      <c r="B541" s="158">
        <v>1</v>
      </c>
      <c r="C541" t="s">
        <v>188</v>
      </c>
      <c r="D541" s="158" t="s">
        <v>35</v>
      </c>
      <c r="E541" s="159" t="s">
        <v>34</v>
      </c>
      <c r="F541" s="160" t="s">
        <v>32</v>
      </c>
      <c r="G541" s="160" t="s">
        <v>32</v>
      </c>
      <c r="H541" s="161">
        <v>2.2651632970451012</v>
      </c>
      <c r="I541" s="158" t="s">
        <v>29</v>
      </c>
      <c r="J541" s="11"/>
    </row>
    <row r="542" spans="1:10" ht="14.25" x14ac:dyDescent="0.2">
      <c r="A542" s="158">
        <v>242</v>
      </c>
      <c r="B542" s="158">
        <v>2</v>
      </c>
      <c r="C542" t="s">
        <v>188</v>
      </c>
      <c r="D542" s="158" t="s">
        <v>35</v>
      </c>
      <c r="E542" s="159" t="s">
        <v>34</v>
      </c>
      <c r="F542" s="160" t="s">
        <v>32</v>
      </c>
      <c r="G542" s="160" t="s">
        <v>32</v>
      </c>
      <c r="H542" s="161">
        <v>3.0581499373769905</v>
      </c>
      <c r="I542" s="158" t="s">
        <v>29</v>
      </c>
      <c r="J542" s="11"/>
    </row>
    <row r="543" spans="1:10" ht="14.25" x14ac:dyDescent="0.2">
      <c r="A543" s="158">
        <v>242</v>
      </c>
      <c r="B543" s="158">
        <v>3</v>
      </c>
      <c r="C543" t="s">
        <v>188</v>
      </c>
      <c r="D543" s="158" t="s">
        <v>35</v>
      </c>
      <c r="E543" s="159" t="s">
        <v>34</v>
      </c>
      <c r="F543" s="160" t="s">
        <v>32</v>
      </c>
      <c r="G543" s="160" t="s">
        <v>32</v>
      </c>
      <c r="H543" s="161">
        <v>4.4117093373493974</v>
      </c>
      <c r="I543" s="158" t="s">
        <v>29</v>
      </c>
      <c r="J543" s="11"/>
    </row>
    <row r="544" spans="1:10" ht="14.25" x14ac:dyDescent="0.2">
      <c r="A544" s="158">
        <v>242</v>
      </c>
      <c r="B544" s="158">
        <v>4</v>
      </c>
      <c r="C544" t="s">
        <v>188</v>
      </c>
      <c r="D544" s="158" t="s">
        <v>35</v>
      </c>
      <c r="E544" s="159" t="s">
        <v>34</v>
      </c>
      <c r="F544" s="160" t="s">
        <v>32</v>
      </c>
      <c r="G544" s="160" t="s">
        <v>32</v>
      </c>
      <c r="H544" s="161">
        <v>8.8782687105500457</v>
      </c>
      <c r="I544" s="158" t="s">
        <v>29</v>
      </c>
      <c r="J544" s="11"/>
    </row>
    <row r="545" spans="1:10" ht="14.25" x14ac:dyDescent="0.2">
      <c r="A545" s="158">
        <v>243</v>
      </c>
      <c r="B545" s="158">
        <v>1</v>
      </c>
      <c r="C545" t="s">
        <v>189</v>
      </c>
      <c r="D545" s="158" t="s">
        <v>35</v>
      </c>
      <c r="E545" s="159" t="s">
        <v>34</v>
      </c>
      <c r="F545" s="160" t="s">
        <v>32</v>
      </c>
      <c r="G545" s="160" t="s">
        <v>32</v>
      </c>
      <c r="H545" s="161">
        <v>2.063068263818733</v>
      </c>
      <c r="I545" s="158" t="s">
        <v>29</v>
      </c>
      <c r="J545" s="11"/>
    </row>
    <row r="546" spans="1:10" ht="14.25" x14ac:dyDescent="0.2">
      <c r="A546" s="158">
        <v>243</v>
      </c>
      <c r="B546" s="158">
        <v>2</v>
      </c>
      <c r="C546" t="s">
        <v>189</v>
      </c>
      <c r="D546" s="158" t="s">
        <v>35</v>
      </c>
      <c r="E546" s="159" t="s">
        <v>34</v>
      </c>
      <c r="F546" s="160" t="s">
        <v>32</v>
      </c>
      <c r="G546" s="160" t="s">
        <v>32</v>
      </c>
      <c r="H546" s="161">
        <v>2.9724710712952596</v>
      </c>
      <c r="I546" s="158" t="s">
        <v>29</v>
      </c>
      <c r="J546" s="11"/>
    </row>
    <row r="547" spans="1:10" ht="14.25" x14ac:dyDescent="0.2">
      <c r="A547" s="158">
        <v>243</v>
      </c>
      <c r="B547" s="158">
        <v>3</v>
      </c>
      <c r="C547" t="s">
        <v>189</v>
      </c>
      <c r="D547" s="158" t="s">
        <v>35</v>
      </c>
      <c r="E547" s="159" t="s">
        <v>34</v>
      </c>
      <c r="F547" s="160" t="s">
        <v>32</v>
      </c>
      <c r="G547" s="160" t="s">
        <v>32</v>
      </c>
      <c r="H547" s="161">
        <v>4.8496617935849882</v>
      </c>
      <c r="I547" s="158" t="s">
        <v>29</v>
      </c>
      <c r="J547" s="11"/>
    </row>
    <row r="548" spans="1:10" ht="14.25" x14ac:dyDescent="0.2">
      <c r="A548" s="158">
        <v>243</v>
      </c>
      <c r="B548" s="158">
        <v>4</v>
      </c>
      <c r="C548" t="s">
        <v>189</v>
      </c>
      <c r="D548" s="158" t="s">
        <v>35</v>
      </c>
      <c r="E548" s="159" t="s">
        <v>34</v>
      </c>
      <c r="F548" s="160" t="s">
        <v>32</v>
      </c>
      <c r="G548" s="160" t="s">
        <v>32</v>
      </c>
      <c r="H548" s="161">
        <v>8.8195121951219519</v>
      </c>
      <c r="I548" s="158" t="s">
        <v>29</v>
      </c>
      <c r="J548" s="11"/>
    </row>
    <row r="549" spans="1:10" ht="14.25" x14ac:dyDescent="0.2">
      <c r="A549" s="158">
        <v>244</v>
      </c>
      <c r="B549" s="158">
        <v>1</v>
      </c>
      <c r="C549" t="s">
        <v>190</v>
      </c>
      <c r="D549" s="158" t="s">
        <v>35</v>
      </c>
      <c r="E549" s="159" t="s">
        <v>34</v>
      </c>
      <c r="F549" s="160" t="s">
        <v>32</v>
      </c>
      <c r="G549" s="160" t="s">
        <v>32</v>
      </c>
      <c r="H549" s="161">
        <v>2.96326804400322</v>
      </c>
      <c r="I549" s="158" t="s">
        <v>29</v>
      </c>
      <c r="J549" s="11"/>
    </row>
    <row r="550" spans="1:10" ht="14.25" x14ac:dyDescent="0.2">
      <c r="A550" s="158">
        <v>244</v>
      </c>
      <c r="B550" s="158">
        <v>2</v>
      </c>
      <c r="C550" t="s">
        <v>190</v>
      </c>
      <c r="D550" s="158" t="s">
        <v>35</v>
      </c>
      <c r="E550" s="159" t="s">
        <v>34</v>
      </c>
      <c r="F550" s="160" t="s">
        <v>32</v>
      </c>
      <c r="G550" s="160" t="s">
        <v>32</v>
      </c>
      <c r="H550" s="161">
        <v>3.581687260093581</v>
      </c>
      <c r="I550" s="158" t="s">
        <v>29</v>
      </c>
      <c r="J550" s="11"/>
    </row>
    <row r="551" spans="1:10" ht="14.25" x14ac:dyDescent="0.2">
      <c r="A551" s="158">
        <v>244</v>
      </c>
      <c r="B551" s="158">
        <v>3</v>
      </c>
      <c r="C551" t="s">
        <v>190</v>
      </c>
      <c r="D551" s="158" t="s">
        <v>35</v>
      </c>
      <c r="E551" s="159" t="s">
        <v>34</v>
      </c>
      <c r="F551" s="160" t="s">
        <v>32</v>
      </c>
      <c r="G551" s="160" t="s">
        <v>32</v>
      </c>
      <c r="H551" s="161">
        <v>5.2009575251657258</v>
      </c>
      <c r="I551" s="158" t="s">
        <v>29</v>
      </c>
      <c r="J551" s="11"/>
    </row>
    <row r="552" spans="1:10" ht="14.25" x14ac:dyDescent="0.2">
      <c r="A552" s="158">
        <v>244</v>
      </c>
      <c r="B552" s="158">
        <v>4</v>
      </c>
      <c r="C552" t="s">
        <v>190</v>
      </c>
      <c r="D552" s="158" t="s">
        <v>35</v>
      </c>
      <c r="E552" s="159" t="s">
        <v>34</v>
      </c>
      <c r="F552" s="160" t="s">
        <v>32</v>
      </c>
      <c r="G552" s="160" t="s">
        <v>32</v>
      </c>
      <c r="H552" s="161">
        <v>9.2737047898338218</v>
      </c>
      <c r="I552" s="158" t="s">
        <v>29</v>
      </c>
      <c r="J552" s="11"/>
    </row>
    <row r="553" spans="1:10" ht="14.25" x14ac:dyDescent="0.2">
      <c r="A553" s="158">
        <v>245</v>
      </c>
      <c r="B553" s="158">
        <v>1</v>
      </c>
      <c r="C553" t="s">
        <v>191</v>
      </c>
      <c r="D553" s="158" t="s">
        <v>35</v>
      </c>
      <c r="E553" s="159" t="s">
        <v>34</v>
      </c>
      <c r="F553" s="160" t="s">
        <v>32</v>
      </c>
      <c r="G553" s="160" t="s">
        <v>32</v>
      </c>
      <c r="H553" s="161">
        <v>3.1142943003105281</v>
      </c>
      <c r="I553" s="158" t="s">
        <v>29</v>
      </c>
      <c r="J553" s="11"/>
    </row>
    <row r="554" spans="1:10" ht="14.25" x14ac:dyDescent="0.2">
      <c r="A554" s="158">
        <v>245</v>
      </c>
      <c r="B554" s="158">
        <v>2</v>
      </c>
      <c r="C554" t="s">
        <v>191</v>
      </c>
      <c r="D554" s="158" t="s">
        <v>35</v>
      </c>
      <c r="E554" s="159" t="s">
        <v>34</v>
      </c>
      <c r="F554" s="160" t="s">
        <v>32</v>
      </c>
      <c r="G554" s="160" t="s">
        <v>32</v>
      </c>
      <c r="H554" s="161">
        <v>3.8937584803256446</v>
      </c>
      <c r="I554" s="158" t="s">
        <v>29</v>
      </c>
      <c r="J554" s="11"/>
    </row>
    <row r="555" spans="1:10" ht="14.25" x14ac:dyDescent="0.2">
      <c r="A555" s="158">
        <v>245</v>
      </c>
      <c r="B555" s="158">
        <v>3</v>
      </c>
      <c r="C555" t="s">
        <v>191</v>
      </c>
      <c r="D555" s="158" t="s">
        <v>35</v>
      </c>
      <c r="E555" s="159" t="s">
        <v>34</v>
      </c>
      <c r="F555" s="160" t="s">
        <v>32</v>
      </c>
      <c r="G555" s="160" t="s">
        <v>32</v>
      </c>
      <c r="H555" s="161">
        <v>5.9551378446115288</v>
      </c>
      <c r="I555" s="158" t="s">
        <v>29</v>
      </c>
      <c r="J555" s="11"/>
    </row>
    <row r="556" spans="1:10" ht="14.25" x14ac:dyDescent="0.2">
      <c r="A556" s="158">
        <v>245</v>
      </c>
      <c r="B556" s="158">
        <v>4</v>
      </c>
      <c r="C556" t="s">
        <v>191</v>
      </c>
      <c r="D556" s="158" t="s">
        <v>35</v>
      </c>
      <c r="E556" s="159" t="s">
        <v>34</v>
      </c>
      <c r="F556" s="160" t="s">
        <v>32</v>
      </c>
      <c r="G556" s="160" t="s">
        <v>32</v>
      </c>
      <c r="H556" s="161">
        <v>10.397142857142857</v>
      </c>
      <c r="I556" s="158" t="s">
        <v>29</v>
      </c>
      <c r="J556" s="11"/>
    </row>
    <row r="557" spans="1:10" ht="14.25" x14ac:dyDescent="0.2">
      <c r="A557" s="158">
        <v>246</v>
      </c>
      <c r="B557" s="158">
        <v>1</v>
      </c>
      <c r="C557" t="s">
        <v>192</v>
      </c>
      <c r="D557" s="158" t="s">
        <v>35</v>
      </c>
      <c r="E557" s="159" t="s">
        <v>34</v>
      </c>
      <c r="F557" s="160" t="s">
        <v>32</v>
      </c>
      <c r="G557" s="160" t="s">
        <v>32</v>
      </c>
      <c r="H557" s="161">
        <v>2.8783342406096897</v>
      </c>
      <c r="I557" s="158" t="s">
        <v>29</v>
      </c>
      <c r="J557" s="11"/>
    </row>
    <row r="558" spans="1:10" ht="14.25" x14ac:dyDescent="0.2">
      <c r="A558" s="158">
        <v>246</v>
      </c>
      <c r="B558" s="158">
        <v>2</v>
      </c>
      <c r="C558" t="s">
        <v>192</v>
      </c>
      <c r="D558" s="158" t="s">
        <v>35</v>
      </c>
      <c r="E558" s="159" t="s">
        <v>34</v>
      </c>
      <c r="F558" s="160" t="s">
        <v>32</v>
      </c>
      <c r="G558" s="160" t="s">
        <v>32</v>
      </c>
      <c r="H558" s="161">
        <v>3.7015680323722813</v>
      </c>
      <c r="I558" s="158" t="s">
        <v>29</v>
      </c>
      <c r="J558" s="11"/>
    </row>
    <row r="559" spans="1:10" ht="14.25" x14ac:dyDescent="0.2">
      <c r="A559" s="158">
        <v>246</v>
      </c>
      <c r="B559" s="158">
        <v>3</v>
      </c>
      <c r="C559" t="s">
        <v>192</v>
      </c>
      <c r="D559" s="158" t="s">
        <v>35</v>
      </c>
      <c r="E559" s="159" t="s">
        <v>34</v>
      </c>
      <c r="F559" s="160" t="s">
        <v>32</v>
      </c>
      <c r="G559" s="160" t="s">
        <v>32</v>
      </c>
      <c r="H559" s="161">
        <v>5.628146925299216</v>
      </c>
      <c r="I559" s="158" t="s">
        <v>29</v>
      </c>
      <c r="J559" s="11"/>
    </row>
    <row r="560" spans="1:10" ht="14.25" x14ac:dyDescent="0.2">
      <c r="A560" s="158">
        <v>246</v>
      </c>
      <c r="B560" s="158">
        <v>4</v>
      </c>
      <c r="C560" t="s">
        <v>192</v>
      </c>
      <c r="D560" s="158" t="s">
        <v>35</v>
      </c>
      <c r="E560" s="159" t="s">
        <v>34</v>
      </c>
      <c r="F560" s="160" t="s">
        <v>32</v>
      </c>
      <c r="G560" s="160" t="s">
        <v>32</v>
      </c>
      <c r="H560" s="161">
        <v>8.4236641221374047</v>
      </c>
      <c r="I560" s="158" t="s">
        <v>29</v>
      </c>
      <c r="J560" s="11"/>
    </row>
    <row r="561" spans="1:10" ht="14.25" x14ac:dyDescent="0.2">
      <c r="A561" s="158">
        <v>247</v>
      </c>
      <c r="B561" s="158">
        <v>1</v>
      </c>
      <c r="C561" t="s">
        <v>193</v>
      </c>
      <c r="D561" s="158" t="s">
        <v>35</v>
      </c>
      <c r="E561" s="159" t="s">
        <v>34</v>
      </c>
      <c r="F561" s="160" t="s">
        <v>32</v>
      </c>
      <c r="G561" s="160" t="s">
        <v>32</v>
      </c>
      <c r="H561" s="161">
        <v>2.7404489582838973</v>
      </c>
      <c r="I561" s="158" t="s">
        <v>29</v>
      </c>
      <c r="J561" s="11"/>
    </row>
    <row r="562" spans="1:10" ht="14.25" x14ac:dyDescent="0.2">
      <c r="A562" s="158">
        <v>247</v>
      </c>
      <c r="B562" s="158">
        <v>2</v>
      </c>
      <c r="C562" t="s">
        <v>193</v>
      </c>
      <c r="D562" s="158" t="s">
        <v>35</v>
      </c>
      <c r="E562" s="159" t="s">
        <v>34</v>
      </c>
      <c r="F562" s="160" t="s">
        <v>32</v>
      </c>
      <c r="G562" s="160" t="s">
        <v>32</v>
      </c>
      <c r="H562" s="161">
        <v>3.6807192915738578</v>
      </c>
      <c r="I562" s="158" t="s">
        <v>29</v>
      </c>
      <c r="J562" s="11"/>
    </row>
    <row r="563" spans="1:10" ht="14.25" x14ac:dyDescent="0.2">
      <c r="A563" s="158">
        <v>247</v>
      </c>
      <c r="B563" s="158">
        <v>3</v>
      </c>
      <c r="C563" t="s">
        <v>193</v>
      </c>
      <c r="D563" s="158" t="s">
        <v>35</v>
      </c>
      <c r="E563" s="159" t="s">
        <v>34</v>
      </c>
      <c r="F563" s="160" t="s">
        <v>32</v>
      </c>
      <c r="G563" s="160" t="s">
        <v>32</v>
      </c>
      <c r="H563" s="161">
        <v>5.845577994428969</v>
      </c>
      <c r="I563" s="158" t="s">
        <v>29</v>
      </c>
      <c r="J563" s="11"/>
    </row>
    <row r="564" spans="1:10" ht="14.25" x14ac:dyDescent="0.2">
      <c r="A564" s="158">
        <v>247</v>
      </c>
      <c r="B564" s="158">
        <v>4</v>
      </c>
      <c r="C564" t="s">
        <v>193</v>
      </c>
      <c r="D564" s="158" t="s">
        <v>35</v>
      </c>
      <c r="E564" s="159" t="s">
        <v>34</v>
      </c>
      <c r="F564" s="160" t="s">
        <v>32</v>
      </c>
      <c r="G564" s="160" t="s">
        <v>32</v>
      </c>
      <c r="H564" s="161">
        <v>9.3872216844143264</v>
      </c>
      <c r="I564" s="158" t="s">
        <v>29</v>
      </c>
      <c r="J564" s="11"/>
    </row>
    <row r="565" spans="1:10" ht="14.25" x14ac:dyDescent="0.2">
      <c r="A565" s="158">
        <v>248</v>
      </c>
      <c r="B565" s="158">
        <v>1</v>
      </c>
      <c r="C565" t="s">
        <v>194</v>
      </c>
      <c r="D565" s="158" t="s">
        <v>35</v>
      </c>
      <c r="E565" s="159" t="s">
        <v>34</v>
      </c>
      <c r="F565" s="160" t="s">
        <v>32</v>
      </c>
      <c r="G565" s="160" t="s">
        <v>32</v>
      </c>
      <c r="H565" s="161">
        <v>3.1987355689939525</v>
      </c>
      <c r="I565" s="158" t="s">
        <v>29</v>
      </c>
      <c r="J565" s="11"/>
    </row>
    <row r="566" spans="1:10" ht="14.25" x14ac:dyDescent="0.2">
      <c r="A566" s="158">
        <v>248</v>
      </c>
      <c r="B566" s="158">
        <v>2</v>
      </c>
      <c r="C566" t="s">
        <v>194</v>
      </c>
      <c r="D566" s="158" t="s">
        <v>35</v>
      </c>
      <c r="E566" s="159" t="s">
        <v>34</v>
      </c>
      <c r="F566" s="160" t="s">
        <v>32</v>
      </c>
      <c r="G566" s="160" t="s">
        <v>32</v>
      </c>
      <c r="H566" s="161">
        <v>4.2954769620966609</v>
      </c>
      <c r="I566" s="158" t="s">
        <v>29</v>
      </c>
      <c r="J566" s="11"/>
    </row>
    <row r="567" spans="1:10" ht="14.25" x14ac:dyDescent="0.2">
      <c r="A567" s="158">
        <v>248</v>
      </c>
      <c r="B567" s="158">
        <v>3</v>
      </c>
      <c r="C567" t="s">
        <v>194</v>
      </c>
      <c r="D567" s="158" t="s">
        <v>35</v>
      </c>
      <c r="E567" s="159" t="s">
        <v>34</v>
      </c>
      <c r="F567" s="160" t="s">
        <v>32</v>
      </c>
      <c r="G567" s="160" t="s">
        <v>32</v>
      </c>
      <c r="H567" s="161">
        <v>6.3262005649717512</v>
      </c>
      <c r="I567" s="158" t="s">
        <v>29</v>
      </c>
      <c r="J567" s="11"/>
    </row>
    <row r="568" spans="1:10" ht="14.25" x14ac:dyDescent="0.2">
      <c r="A568" s="158">
        <v>248</v>
      </c>
      <c r="B568" s="158">
        <v>4</v>
      </c>
      <c r="C568" t="s">
        <v>194</v>
      </c>
      <c r="D568" s="158" t="s">
        <v>35</v>
      </c>
      <c r="E568" s="159" t="s">
        <v>34</v>
      </c>
      <c r="F568" s="160" t="s">
        <v>32</v>
      </c>
      <c r="G568" s="160" t="s">
        <v>32</v>
      </c>
      <c r="H568" s="161">
        <v>10.591827364554637</v>
      </c>
      <c r="I568" s="158" t="s">
        <v>29</v>
      </c>
      <c r="J568" s="11"/>
    </row>
    <row r="569" spans="1:10" ht="14.25" x14ac:dyDescent="0.2">
      <c r="A569" s="158">
        <v>249</v>
      </c>
      <c r="B569" s="158">
        <v>1</v>
      </c>
      <c r="C569" t="s">
        <v>195</v>
      </c>
      <c r="D569" s="158" t="s">
        <v>35</v>
      </c>
      <c r="E569" s="159" t="s">
        <v>34</v>
      </c>
      <c r="F569" s="160" t="s">
        <v>32</v>
      </c>
      <c r="G569" s="160" t="s">
        <v>32</v>
      </c>
      <c r="H569" s="161">
        <v>2.2795898822601544</v>
      </c>
      <c r="I569" s="158" t="s">
        <v>29</v>
      </c>
      <c r="J569" s="11"/>
    </row>
    <row r="570" spans="1:10" ht="14.25" x14ac:dyDescent="0.2">
      <c r="A570" s="158">
        <v>249</v>
      </c>
      <c r="B570" s="158">
        <v>2</v>
      </c>
      <c r="C570" t="s">
        <v>195</v>
      </c>
      <c r="D570" s="158" t="s">
        <v>35</v>
      </c>
      <c r="E570" s="159" t="s">
        <v>34</v>
      </c>
      <c r="F570" s="160" t="s">
        <v>32</v>
      </c>
      <c r="G570" s="160" t="s">
        <v>32</v>
      </c>
      <c r="H570" s="161">
        <v>2.8755796139311611</v>
      </c>
      <c r="I570" s="158" t="s">
        <v>29</v>
      </c>
      <c r="J570" s="11"/>
    </row>
    <row r="571" spans="1:10" ht="14.25" x14ac:dyDescent="0.2">
      <c r="A571" s="158">
        <v>249</v>
      </c>
      <c r="B571" s="158">
        <v>3</v>
      </c>
      <c r="C571" t="s">
        <v>195</v>
      </c>
      <c r="D571" s="158" t="s">
        <v>35</v>
      </c>
      <c r="E571" s="159" t="s">
        <v>34</v>
      </c>
      <c r="F571" s="160" t="s">
        <v>32</v>
      </c>
      <c r="G571" s="160" t="s">
        <v>32</v>
      </c>
      <c r="H571" s="161">
        <v>4.4134387351778654</v>
      </c>
      <c r="I571" s="158" t="s">
        <v>29</v>
      </c>
      <c r="J571" s="11"/>
    </row>
    <row r="572" spans="1:10" ht="14.25" x14ac:dyDescent="0.2">
      <c r="A572" s="158">
        <v>249</v>
      </c>
      <c r="B572" s="158">
        <v>4</v>
      </c>
      <c r="C572" t="s">
        <v>195</v>
      </c>
      <c r="D572" s="158" t="s">
        <v>35</v>
      </c>
      <c r="E572" s="159" t="s">
        <v>34</v>
      </c>
      <c r="F572" s="160" t="s">
        <v>32</v>
      </c>
      <c r="G572" s="160" t="s">
        <v>32</v>
      </c>
      <c r="H572" s="161">
        <v>7.9223961878829137</v>
      </c>
      <c r="I572" s="158" t="s">
        <v>29</v>
      </c>
      <c r="J572" s="11"/>
    </row>
    <row r="573" spans="1:10" ht="14.25" x14ac:dyDescent="0.2">
      <c r="A573" s="158">
        <v>251</v>
      </c>
      <c r="B573" s="158">
        <v>1</v>
      </c>
      <c r="C573" t="s">
        <v>196</v>
      </c>
      <c r="D573" s="158" t="s">
        <v>35</v>
      </c>
      <c r="E573" s="162">
        <v>0.49963556541903237</v>
      </c>
      <c r="F573" s="163">
        <v>17066.93260698238</v>
      </c>
      <c r="G573" s="163">
        <v>552.36</v>
      </c>
      <c r="H573" s="161">
        <v>2.1877355258650222</v>
      </c>
      <c r="I573" s="158" t="s">
        <v>56</v>
      </c>
      <c r="J573" s="11"/>
    </row>
    <row r="574" spans="1:10" ht="14.25" x14ac:dyDescent="0.2">
      <c r="A574" s="158">
        <v>251</v>
      </c>
      <c r="B574" s="158">
        <v>2</v>
      </c>
      <c r="C574" t="s">
        <v>196</v>
      </c>
      <c r="D574" s="158" t="s">
        <v>35</v>
      </c>
      <c r="E574" s="162">
        <v>0.59856817719734479</v>
      </c>
      <c r="F574" s="163">
        <v>20261.144022446169</v>
      </c>
      <c r="G574" s="163">
        <f>G573*1.1</f>
        <v>607.59600000000012</v>
      </c>
      <c r="H574" s="161">
        <v>2.7861141206211628</v>
      </c>
      <c r="I574" s="158" t="s">
        <v>56</v>
      </c>
      <c r="J574" s="11"/>
    </row>
    <row r="575" spans="1:10" ht="14.25" x14ac:dyDescent="0.2">
      <c r="A575" s="158">
        <v>251</v>
      </c>
      <c r="B575" s="158">
        <v>3</v>
      </c>
      <c r="C575" t="s">
        <v>196</v>
      </c>
      <c r="D575" s="158" t="s">
        <v>35</v>
      </c>
      <c r="E575" s="162">
        <v>0.79538268125722544</v>
      </c>
      <c r="F575" s="163">
        <v>27942.393471381416</v>
      </c>
      <c r="G575" s="163">
        <f>G574*1.3</f>
        <v>789.87480000000016</v>
      </c>
      <c r="H575" s="161">
        <v>3.9373680506685433</v>
      </c>
      <c r="I575" s="158" t="s">
        <v>56</v>
      </c>
      <c r="J575" s="11"/>
    </row>
    <row r="576" spans="1:10" ht="14.25" x14ac:dyDescent="0.2">
      <c r="A576" s="158">
        <v>251</v>
      </c>
      <c r="B576" s="158">
        <v>4</v>
      </c>
      <c r="C576" t="s">
        <v>196</v>
      </c>
      <c r="D576" s="158" t="s">
        <v>35</v>
      </c>
      <c r="E576" s="162">
        <v>1.5009462764707877</v>
      </c>
      <c r="F576" s="163">
        <v>56507.940754395691</v>
      </c>
      <c r="G576" s="163">
        <f>G575*1.2</f>
        <v>947.84976000000017</v>
      </c>
      <c r="H576" s="161">
        <v>7.4734042553191493</v>
      </c>
      <c r="I576" s="158" t="s">
        <v>56</v>
      </c>
      <c r="J576" s="11"/>
    </row>
    <row r="577" spans="1:10" ht="14.25" x14ac:dyDescent="0.2">
      <c r="A577" s="158">
        <v>252</v>
      </c>
      <c r="B577" s="158">
        <v>1</v>
      </c>
      <c r="C577" t="s">
        <v>197</v>
      </c>
      <c r="D577" s="158" t="s">
        <v>35</v>
      </c>
      <c r="E577" s="159" t="s">
        <v>34</v>
      </c>
      <c r="F577" s="160" t="s">
        <v>32</v>
      </c>
      <c r="G577" s="160" t="s">
        <v>32</v>
      </c>
      <c r="H577" s="161">
        <v>3.2441182818907834</v>
      </c>
      <c r="I577" s="158" t="s">
        <v>29</v>
      </c>
      <c r="J577" s="11"/>
    </row>
    <row r="578" spans="1:10" ht="14.25" x14ac:dyDescent="0.2">
      <c r="A578" s="158">
        <v>252</v>
      </c>
      <c r="B578" s="158">
        <v>2</v>
      </c>
      <c r="C578" t="s">
        <v>197</v>
      </c>
      <c r="D578" s="158" t="s">
        <v>35</v>
      </c>
      <c r="E578" s="159" t="s">
        <v>34</v>
      </c>
      <c r="F578" s="160" t="s">
        <v>32</v>
      </c>
      <c r="G578" s="160" t="s">
        <v>32</v>
      </c>
      <c r="H578" s="161">
        <v>3.936152471709351</v>
      </c>
      <c r="I578" s="158" t="s">
        <v>29</v>
      </c>
      <c r="J578" s="11"/>
    </row>
    <row r="579" spans="1:10" ht="14.25" x14ac:dyDescent="0.2">
      <c r="A579" s="158">
        <v>252</v>
      </c>
      <c r="B579" s="158">
        <v>3</v>
      </c>
      <c r="C579" t="s">
        <v>197</v>
      </c>
      <c r="D579" s="158" t="s">
        <v>35</v>
      </c>
      <c r="E579" s="159" t="s">
        <v>34</v>
      </c>
      <c r="F579" s="160" t="s">
        <v>32</v>
      </c>
      <c r="G579" s="160" t="s">
        <v>32</v>
      </c>
      <c r="H579" s="161">
        <v>5.808714518170313</v>
      </c>
      <c r="I579" s="158" t="s">
        <v>29</v>
      </c>
      <c r="J579" s="11"/>
    </row>
    <row r="580" spans="1:10" ht="14.25" x14ac:dyDescent="0.2">
      <c r="A580" s="158">
        <v>252</v>
      </c>
      <c r="B580" s="158">
        <v>4</v>
      </c>
      <c r="C580" t="s">
        <v>197</v>
      </c>
      <c r="D580" s="158" t="s">
        <v>35</v>
      </c>
      <c r="E580" s="159" t="s">
        <v>34</v>
      </c>
      <c r="F580" s="160" t="s">
        <v>32</v>
      </c>
      <c r="G580" s="160" t="s">
        <v>32</v>
      </c>
      <c r="H580" s="161">
        <v>10.631229235880399</v>
      </c>
      <c r="I580" s="158" t="s">
        <v>29</v>
      </c>
      <c r="J580" s="11"/>
    </row>
    <row r="581" spans="1:10" ht="14.25" x14ac:dyDescent="0.2">
      <c r="A581" s="158">
        <v>253</v>
      </c>
      <c r="B581" s="158">
        <v>1</v>
      </c>
      <c r="C581" t="s">
        <v>198</v>
      </c>
      <c r="D581" s="158" t="s">
        <v>35</v>
      </c>
      <c r="E581" s="162">
        <v>0.54335178786111704</v>
      </c>
      <c r="F581" s="163">
        <v>18716.809731587015</v>
      </c>
      <c r="G581" s="163">
        <v>604.25</v>
      </c>
      <c r="H581" s="161">
        <v>2.5486077186126037</v>
      </c>
      <c r="I581" s="158" t="s">
        <v>56</v>
      </c>
      <c r="J581" s="11"/>
    </row>
    <row r="582" spans="1:10" ht="14.25" x14ac:dyDescent="0.2">
      <c r="A582" s="158">
        <v>253</v>
      </c>
      <c r="B582" s="158">
        <v>2</v>
      </c>
      <c r="C582" t="s">
        <v>198</v>
      </c>
      <c r="D582" s="158" t="s">
        <v>35</v>
      </c>
      <c r="E582" s="162">
        <v>0.6861185997767093</v>
      </c>
      <c r="F582" s="163">
        <v>23445.623713359295</v>
      </c>
      <c r="G582" s="163">
        <f>G581*1.2</f>
        <v>725.1</v>
      </c>
      <c r="H582" s="161">
        <v>3.3221459866082501</v>
      </c>
      <c r="I582" s="158" t="s">
        <v>56</v>
      </c>
      <c r="J582" s="11"/>
    </row>
    <row r="583" spans="1:10" ht="14.25" x14ac:dyDescent="0.2">
      <c r="A583" s="158">
        <v>253</v>
      </c>
      <c r="B583" s="158">
        <v>3</v>
      </c>
      <c r="C583" t="s">
        <v>198</v>
      </c>
      <c r="D583" s="158" t="s">
        <v>35</v>
      </c>
      <c r="E583" s="162">
        <v>1.0190127049713766</v>
      </c>
      <c r="F583" s="163">
        <v>36394.663740964177</v>
      </c>
      <c r="G583" s="163">
        <f>G582*1.5</f>
        <v>1087.6500000000001</v>
      </c>
      <c r="H583" s="161">
        <v>4.8829936753338021</v>
      </c>
      <c r="I583" s="158" t="s">
        <v>56</v>
      </c>
      <c r="J583" s="11"/>
    </row>
    <row r="584" spans="1:10" ht="14.25" x14ac:dyDescent="0.2">
      <c r="A584" s="158">
        <v>253</v>
      </c>
      <c r="B584" s="158">
        <v>4</v>
      </c>
      <c r="C584" t="s">
        <v>198</v>
      </c>
      <c r="D584" s="158" t="s">
        <v>35</v>
      </c>
      <c r="E584" s="162">
        <v>1.8158253826875488</v>
      </c>
      <c r="F584" s="163">
        <v>73964.88351526417</v>
      </c>
      <c r="G584" s="163">
        <f>G583*2</f>
        <v>2175.3000000000002</v>
      </c>
      <c r="H584" s="161">
        <v>7.7222715173025733</v>
      </c>
      <c r="I584" s="158" t="s">
        <v>56</v>
      </c>
      <c r="J584" s="11"/>
    </row>
    <row r="585" spans="1:10" ht="14.25" x14ac:dyDescent="0.2">
      <c r="A585" s="158">
        <v>254</v>
      </c>
      <c r="B585" s="158">
        <v>1</v>
      </c>
      <c r="C585" t="s">
        <v>199</v>
      </c>
      <c r="D585" s="158" t="s">
        <v>35</v>
      </c>
      <c r="E585" s="162">
        <v>0.51015272238383147</v>
      </c>
      <c r="F585" s="163">
        <v>18152.041076831556</v>
      </c>
      <c r="G585" s="163">
        <v>598.67999999999995</v>
      </c>
      <c r="H585" s="161">
        <v>2.4717879174643693</v>
      </c>
      <c r="I585" s="158" t="s">
        <v>56</v>
      </c>
      <c r="J585" s="11"/>
    </row>
    <row r="586" spans="1:10" ht="14.25" x14ac:dyDescent="0.2">
      <c r="A586" s="158">
        <v>254</v>
      </c>
      <c r="B586" s="158">
        <v>2</v>
      </c>
      <c r="C586" t="s">
        <v>199</v>
      </c>
      <c r="D586" s="158" t="s">
        <v>35</v>
      </c>
      <c r="E586" s="162">
        <v>0.65802092720398575</v>
      </c>
      <c r="F586" s="163">
        <v>23211.056331360127</v>
      </c>
      <c r="G586" s="163">
        <f>G585*1.2</f>
        <v>718.41599999999994</v>
      </c>
      <c r="H586" s="161">
        <v>3.4115835511503327</v>
      </c>
      <c r="I586" s="158" t="s">
        <v>56</v>
      </c>
      <c r="J586" s="11"/>
    </row>
    <row r="587" spans="1:10" ht="14.25" x14ac:dyDescent="0.2">
      <c r="A587" s="158">
        <v>254</v>
      </c>
      <c r="B587" s="158">
        <v>3</v>
      </c>
      <c r="C587" t="s">
        <v>199</v>
      </c>
      <c r="D587" s="158" t="s">
        <v>35</v>
      </c>
      <c r="E587" s="162">
        <v>0.97426285214702546</v>
      </c>
      <c r="F587" s="163">
        <v>35770.153622333717</v>
      </c>
      <c r="G587" s="163">
        <f>G586*1.5</f>
        <v>1077.6239999999998</v>
      </c>
      <c r="H587" s="161">
        <v>5.0579898193432475</v>
      </c>
      <c r="I587" s="158" t="s">
        <v>56</v>
      </c>
      <c r="J587" s="11"/>
    </row>
    <row r="588" spans="1:10" ht="14.25" x14ac:dyDescent="0.2">
      <c r="A588" s="158">
        <v>254</v>
      </c>
      <c r="B588" s="158">
        <v>4</v>
      </c>
      <c r="C588" t="s">
        <v>199</v>
      </c>
      <c r="D588" s="158" t="s">
        <v>35</v>
      </c>
      <c r="E588" s="162">
        <v>1.8546116379906108</v>
      </c>
      <c r="F588" s="163">
        <v>76023.185969383179</v>
      </c>
      <c r="G588" s="163">
        <f>G587*2.1</f>
        <v>2263.0103999999997</v>
      </c>
      <c r="H588" s="161">
        <v>8.5960223741454325</v>
      </c>
      <c r="I588" s="158" t="s">
        <v>56</v>
      </c>
      <c r="J588" s="11"/>
    </row>
    <row r="589" spans="1:10" ht="14.25" x14ac:dyDescent="0.2">
      <c r="A589" s="158">
        <v>260</v>
      </c>
      <c r="B589" s="158">
        <v>1</v>
      </c>
      <c r="C589" t="s">
        <v>200</v>
      </c>
      <c r="D589" s="158" t="s">
        <v>36</v>
      </c>
      <c r="E589" s="159" t="s">
        <v>34</v>
      </c>
      <c r="F589" s="160" t="s">
        <v>32</v>
      </c>
      <c r="G589" s="160" t="s">
        <v>32</v>
      </c>
      <c r="H589" s="161">
        <v>4.6429258902791144</v>
      </c>
      <c r="I589" s="158" t="s">
        <v>29</v>
      </c>
      <c r="J589" s="11"/>
    </row>
    <row r="590" spans="1:10" ht="14.25" x14ac:dyDescent="0.2">
      <c r="A590" s="158">
        <v>260</v>
      </c>
      <c r="B590" s="158">
        <v>2</v>
      </c>
      <c r="C590" t="s">
        <v>200</v>
      </c>
      <c r="D590" s="158" t="s">
        <v>36</v>
      </c>
      <c r="E590" s="159" t="s">
        <v>34</v>
      </c>
      <c r="F590" s="160" t="s">
        <v>32</v>
      </c>
      <c r="G590" s="160" t="s">
        <v>32</v>
      </c>
      <c r="H590" s="161">
        <v>6.1944044435301375</v>
      </c>
      <c r="I590" s="158" t="s">
        <v>29</v>
      </c>
      <c r="J590" s="11"/>
    </row>
    <row r="591" spans="1:10" ht="14.25" x14ac:dyDescent="0.2">
      <c r="A591" s="158">
        <v>260</v>
      </c>
      <c r="B591" s="158">
        <v>3</v>
      </c>
      <c r="C591" t="s">
        <v>200</v>
      </c>
      <c r="D591" s="158" t="s">
        <v>36</v>
      </c>
      <c r="E591" s="159" t="s">
        <v>34</v>
      </c>
      <c r="F591" s="160" t="s">
        <v>32</v>
      </c>
      <c r="G591" s="160" t="s">
        <v>32</v>
      </c>
      <c r="H591" s="161">
        <v>10.173219151420787</v>
      </c>
      <c r="I591" s="158" t="s">
        <v>29</v>
      </c>
      <c r="J591" s="11"/>
    </row>
    <row r="592" spans="1:10" ht="14.25" x14ac:dyDescent="0.2">
      <c r="A592" s="158">
        <v>260</v>
      </c>
      <c r="B592" s="158">
        <v>4</v>
      </c>
      <c r="C592" t="s">
        <v>200</v>
      </c>
      <c r="D592" s="158" t="s">
        <v>36</v>
      </c>
      <c r="E592" s="159" t="s">
        <v>34</v>
      </c>
      <c r="F592" s="160" t="s">
        <v>32</v>
      </c>
      <c r="G592" s="160" t="s">
        <v>32</v>
      </c>
      <c r="H592" s="161">
        <v>20.116774791473588</v>
      </c>
      <c r="I592" s="158" t="s">
        <v>29</v>
      </c>
      <c r="J592" s="11"/>
    </row>
    <row r="593" spans="1:10" ht="14.25" x14ac:dyDescent="0.2">
      <c r="A593" s="158">
        <v>261</v>
      </c>
      <c r="B593" s="158">
        <v>1</v>
      </c>
      <c r="C593" t="s">
        <v>201</v>
      </c>
      <c r="D593" s="158" t="s">
        <v>36</v>
      </c>
      <c r="E593" s="159" t="s">
        <v>34</v>
      </c>
      <c r="F593" s="160" t="s">
        <v>32</v>
      </c>
      <c r="G593" s="160" t="s">
        <v>32</v>
      </c>
      <c r="H593" s="161">
        <v>4.2107023411371234</v>
      </c>
      <c r="I593" s="158" t="s">
        <v>29</v>
      </c>
      <c r="J593" s="11"/>
    </row>
    <row r="594" spans="1:10" s="26" customFormat="1" ht="14.25" x14ac:dyDescent="0.2">
      <c r="A594" s="158">
        <v>261</v>
      </c>
      <c r="B594" s="158">
        <v>2</v>
      </c>
      <c r="C594" t="s">
        <v>201</v>
      </c>
      <c r="D594" s="158" t="s">
        <v>36</v>
      </c>
      <c r="E594" s="159" t="s">
        <v>34</v>
      </c>
      <c r="F594" s="160" t="s">
        <v>32</v>
      </c>
      <c r="G594" s="160" t="s">
        <v>32</v>
      </c>
      <c r="H594" s="161">
        <v>6.2591133004926105</v>
      </c>
      <c r="I594" s="158" t="s">
        <v>29</v>
      </c>
      <c r="J594" s="68"/>
    </row>
    <row r="595" spans="1:10" s="26" customFormat="1" ht="14.25" x14ac:dyDescent="0.2">
      <c r="A595" s="158">
        <v>261</v>
      </c>
      <c r="B595" s="158">
        <v>3</v>
      </c>
      <c r="C595" t="s">
        <v>201</v>
      </c>
      <c r="D595" s="158" t="s">
        <v>36</v>
      </c>
      <c r="E595" s="159" t="s">
        <v>34</v>
      </c>
      <c r="F595" s="160" t="s">
        <v>32</v>
      </c>
      <c r="G595" s="160" t="s">
        <v>32</v>
      </c>
      <c r="H595" s="161">
        <v>10.696153846153846</v>
      </c>
      <c r="I595" s="158" t="s">
        <v>29</v>
      </c>
      <c r="J595" s="68"/>
    </row>
    <row r="596" spans="1:10" s="26" customFormat="1" ht="14.25" x14ac:dyDescent="0.2">
      <c r="A596" s="158">
        <v>261</v>
      </c>
      <c r="B596" s="158">
        <v>4</v>
      </c>
      <c r="C596" t="s">
        <v>201</v>
      </c>
      <c r="D596" s="158" t="s">
        <v>36</v>
      </c>
      <c r="E596" s="159" t="s">
        <v>34</v>
      </c>
      <c r="F596" s="160" t="s">
        <v>32</v>
      </c>
      <c r="G596" s="160" t="s">
        <v>32</v>
      </c>
      <c r="H596" s="161">
        <v>19.701086956521738</v>
      </c>
      <c r="I596" s="158" t="s">
        <v>29</v>
      </c>
      <c r="J596" s="68"/>
    </row>
    <row r="597" spans="1:10" s="26" customFormat="1" ht="14.25" x14ac:dyDescent="0.2">
      <c r="A597" s="158">
        <v>263</v>
      </c>
      <c r="B597" s="158">
        <v>1</v>
      </c>
      <c r="C597" t="s">
        <v>202</v>
      </c>
      <c r="D597" s="158" t="s">
        <v>36</v>
      </c>
      <c r="E597" s="159" t="s">
        <v>34</v>
      </c>
      <c r="F597" s="160" t="s">
        <v>32</v>
      </c>
      <c r="G597" s="160" t="s">
        <v>32</v>
      </c>
      <c r="H597" s="161">
        <v>2.4441733181299887</v>
      </c>
      <c r="I597" s="158" t="s">
        <v>29</v>
      </c>
      <c r="J597" s="68"/>
    </row>
    <row r="598" spans="1:10" ht="14.25" x14ac:dyDescent="0.2">
      <c r="A598" s="158">
        <v>263</v>
      </c>
      <c r="B598" s="158">
        <v>2</v>
      </c>
      <c r="C598" t="s">
        <v>202</v>
      </c>
      <c r="D598" s="158" t="s">
        <v>36</v>
      </c>
      <c r="E598" s="159" t="s">
        <v>34</v>
      </c>
      <c r="F598" s="160" t="s">
        <v>32</v>
      </c>
      <c r="G598" s="160" t="s">
        <v>32</v>
      </c>
      <c r="H598" s="161">
        <v>3.7636637138559252</v>
      </c>
      <c r="I598" s="158" t="s">
        <v>29</v>
      </c>
      <c r="J598" s="11"/>
    </row>
    <row r="599" spans="1:10" ht="14.25" x14ac:dyDescent="0.2">
      <c r="A599" s="158">
        <v>263</v>
      </c>
      <c r="B599" s="158">
        <v>3</v>
      </c>
      <c r="C599" t="s">
        <v>202</v>
      </c>
      <c r="D599" s="158" t="s">
        <v>36</v>
      </c>
      <c r="E599" s="159" t="s">
        <v>34</v>
      </c>
      <c r="F599" s="160" t="s">
        <v>32</v>
      </c>
      <c r="G599" s="160" t="s">
        <v>32</v>
      </c>
      <c r="H599" s="161">
        <v>5.882066210818496</v>
      </c>
      <c r="I599" s="158" t="s">
        <v>29</v>
      </c>
      <c r="J599" s="11"/>
    </row>
    <row r="600" spans="1:10" ht="14.25" x14ac:dyDescent="0.2">
      <c r="A600" s="158">
        <v>263</v>
      </c>
      <c r="B600" s="158">
        <v>4</v>
      </c>
      <c r="C600" t="s">
        <v>202</v>
      </c>
      <c r="D600" s="158" t="s">
        <v>36</v>
      </c>
      <c r="E600" s="159" t="s">
        <v>34</v>
      </c>
      <c r="F600" s="160" t="s">
        <v>32</v>
      </c>
      <c r="G600" s="160" t="s">
        <v>32</v>
      </c>
      <c r="H600" s="161">
        <v>11.902629016553067</v>
      </c>
      <c r="I600" s="158" t="s">
        <v>29</v>
      </c>
      <c r="J600" s="11"/>
    </row>
    <row r="601" spans="1:10" ht="14.25" x14ac:dyDescent="0.2">
      <c r="A601" s="158">
        <v>264</v>
      </c>
      <c r="B601" s="158">
        <v>1</v>
      </c>
      <c r="C601" t="s">
        <v>203</v>
      </c>
      <c r="D601" s="158" t="s">
        <v>36</v>
      </c>
      <c r="E601" s="159" t="s">
        <v>34</v>
      </c>
      <c r="F601" s="160" t="s">
        <v>32</v>
      </c>
      <c r="G601" s="160" t="s">
        <v>32</v>
      </c>
      <c r="H601" s="161">
        <v>3.7204486626402069</v>
      </c>
      <c r="I601" s="158" t="s">
        <v>29</v>
      </c>
      <c r="J601" s="11"/>
    </row>
    <row r="602" spans="1:10" ht="14.25" x14ac:dyDescent="0.2">
      <c r="A602" s="158">
        <v>264</v>
      </c>
      <c r="B602" s="158">
        <v>2</v>
      </c>
      <c r="C602" t="s">
        <v>203</v>
      </c>
      <c r="D602" s="158" t="s">
        <v>36</v>
      </c>
      <c r="E602" s="159" t="s">
        <v>34</v>
      </c>
      <c r="F602" s="160" t="s">
        <v>32</v>
      </c>
      <c r="G602" s="160" t="s">
        <v>32</v>
      </c>
      <c r="H602" s="161">
        <v>4.1555555555555559</v>
      </c>
      <c r="I602" s="158" t="s">
        <v>29</v>
      </c>
      <c r="J602" s="11"/>
    </row>
    <row r="603" spans="1:10" ht="14.25" x14ac:dyDescent="0.2">
      <c r="A603" s="158">
        <v>264</v>
      </c>
      <c r="B603" s="158">
        <v>3</v>
      </c>
      <c r="C603" t="s">
        <v>203</v>
      </c>
      <c r="D603" s="158" t="s">
        <v>36</v>
      </c>
      <c r="E603" s="159" t="s">
        <v>34</v>
      </c>
      <c r="F603" s="160" t="s">
        <v>32</v>
      </c>
      <c r="G603" s="160" t="s">
        <v>32</v>
      </c>
      <c r="H603" s="161">
        <v>5.6625866993064058</v>
      </c>
      <c r="I603" s="158" t="s">
        <v>29</v>
      </c>
      <c r="J603" s="11"/>
    </row>
    <row r="604" spans="1:10" ht="14.25" x14ac:dyDescent="0.2">
      <c r="A604" s="158">
        <v>264</v>
      </c>
      <c r="B604" s="158">
        <v>4</v>
      </c>
      <c r="C604" t="s">
        <v>203</v>
      </c>
      <c r="D604" s="158" t="s">
        <v>36</v>
      </c>
      <c r="E604" s="159" t="s">
        <v>34</v>
      </c>
      <c r="F604" s="160" t="s">
        <v>32</v>
      </c>
      <c r="G604" s="160" t="s">
        <v>32</v>
      </c>
      <c r="H604" s="161">
        <v>11.953943580886586</v>
      </c>
      <c r="I604" s="158" t="s">
        <v>29</v>
      </c>
      <c r="J604" s="11"/>
    </row>
    <row r="605" spans="1:10" ht="14.25" x14ac:dyDescent="0.2">
      <c r="A605" s="158">
        <v>279</v>
      </c>
      <c r="B605" s="158">
        <v>1</v>
      </c>
      <c r="C605" t="s">
        <v>204</v>
      </c>
      <c r="D605" s="158" t="s">
        <v>35</v>
      </c>
      <c r="E605" s="159" t="s">
        <v>34</v>
      </c>
      <c r="F605" s="160" t="s">
        <v>32</v>
      </c>
      <c r="G605" s="160" t="s">
        <v>32</v>
      </c>
      <c r="H605" s="161">
        <v>2.7437137330754351</v>
      </c>
      <c r="I605" s="158" t="s">
        <v>29</v>
      </c>
      <c r="J605" s="11"/>
    </row>
    <row r="606" spans="1:10" ht="14.25" x14ac:dyDescent="0.2">
      <c r="A606" s="158">
        <v>279</v>
      </c>
      <c r="B606" s="158">
        <v>2</v>
      </c>
      <c r="C606" t="s">
        <v>204</v>
      </c>
      <c r="D606" s="158" t="s">
        <v>35</v>
      </c>
      <c r="E606" s="159" t="s">
        <v>34</v>
      </c>
      <c r="F606" s="160" t="s">
        <v>32</v>
      </c>
      <c r="G606" s="160" t="s">
        <v>32</v>
      </c>
      <c r="H606" s="161">
        <v>3.4148649822002257</v>
      </c>
      <c r="I606" s="158" t="s">
        <v>29</v>
      </c>
      <c r="J606" s="11"/>
    </row>
    <row r="607" spans="1:10" ht="14.25" x14ac:dyDescent="0.2">
      <c r="A607" s="158">
        <v>279</v>
      </c>
      <c r="B607" s="158">
        <v>3</v>
      </c>
      <c r="C607" t="s">
        <v>204</v>
      </c>
      <c r="D607" s="158" t="s">
        <v>35</v>
      </c>
      <c r="E607" s="159" t="s">
        <v>34</v>
      </c>
      <c r="F607" s="160" t="s">
        <v>32</v>
      </c>
      <c r="G607" s="160" t="s">
        <v>32</v>
      </c>
      <c r="H607" s="161">
        <v>5.2625129956928562</v>
      </c>
      <c r="I607" s="158" t="s">
        <v>29</v>
      </c>
      <c r="J607" s="11"/>
    </row>
    <row r="608" spans="1:10" ht="14.25" x14ac:dyDescent="0.2">
      <c r="A608" s="158">
        <v>279</v>
      </c>
      <c r="B608" s="158">
        <v>4</v>
      </c>
      <c r="C608" t="s">
        <v>204</v>
      </c>
      <c r="D608" s="158" t="s">
        <v>35</v>
      </c>
      <c r="E608" s="159" t="s">
        <v>34</v>
      </c>
      <c r="F608" s="160" t="s">
        <v>32</v>
      </c>
      <c r="G608" s="160" t="s">
        <v>32</v>
      </c>
      <c r="H608" s="161">
        <v>9.3982983249135863</v>
      </c>
      <c r="I608" s="158" t="s">
        <v>29</v>
      </c>
      <c r="J608" s="11"/>
    </row>
    <row r="609" spans="1:10" ht="14.25" x14ac:dyDescent="0.2">
      <c r="A609" s="158">
        <v>280</v>
      </c>
      <c r="B609" s="158">
        <v>1</v>
      </c>
      <c r="C609" t="s">
        <v>205</v>
      </c>
      <c r="D609" s="158" t="s">
        <v>35</v>
      </c>
      <c r="E609" s="159" t="s">
        <v>34</v>
      </c>
      <c r="F609" s="160" t="s">
        <v>32</v>
      </c>
      <c r="G609" s="160" t="s">
        <v>32</v>
      </c>
      <c r="H609" s="161">
        <v>2.6840277777777777</v>
      </c>
      <c r="I609" s="158" t="s">
        <v>29</v>
      </c>
      <c r="J609" s="11"/>
    </row>
    <row r="610" spans="1:10" ht="14.25" x14ac:dyDescent="0.2">
      <c r="A610" s="158">
        <v>280</v>
      </c>
      <c r="B610" s="158">
        <v>2</v>
      </c>
      <c r="C610" t="s">
        <v>205</v>
      </c>
      <c r="D610" s="158" t="s">
        <v>35</v>
      </c>
      <c r="E610" s="159" t="s">
        <v>34</v>
      </c>
      <c r="F610" s="160" t="s">
        <v>32</v>
      </c>
      <c r="G610" s="160" t="s">
        <v>32</v>
      </c>
      <c r="H610" s="161">
        <v>3.4912097111762241</v>
      </c>
      <c r="I610" s="158" t="s">
        <v>29</v>
      </c>
      <c r="J610" s="11"/>
    </row>
    <row r="611" spans="1:10" ht="14.25" x14ac:dyDescent="0.2">
      <c r="A611" s="158">
        <v>280</v>
      </c>
      <c r="B611" s="158">
        <v>3</v>
      </c>
      <c r="C611" t="s">
        <v>205</v>
      </c>
      <c r="D611" s="158" t="s">
        <v>35</v>
      </c>
      <c r="E611" s="159" t="s">
        <v>34</v>
      </c>
      <c r="F611" s="160" t="s">
        <v>32</v>
      </c>
      <c r="G611" s="160" t="s">
        <v>32</v>
      </c>
      <c r="H611" s="161">
        <v>5.4830856334041052</v>
      </c>
      <c r="I611" s="158" t="s">
        <v>29</v>
      </c>
      <c r="J611" s="11"/>
    </row>
    <row r="612" spans="1:10" ht="14.25" x14ac:dyDescent="0.2">
      <c r="A612" s="158">
        <v>280</v>
      </c>
      <c r="B612" s="158">
        <v>4</v>
      </c>
      <c r="C612" t="s">
        <v>205</v>
      </c>
      <c r="D612" s="158" t="s">
        <v>35</v>
      </c>
      <c r="E612" s="159" t="s">
        <v>34</v>
      </c>
      <c r="F612" s="160" t="s">
        <v>32</v>
      </c>
      <c r="G612" s="160" t="s">
        <v>32</v>
      </c>
      <c r="H612" s="161">
        <v>10.189764232317424</v>
      </c>
      <c r="I612" s="158" t="s">
        <v>29</v>
      </c>
      <c r="J612" s="11"/>
    </row>
    <row r="613" spans="1:10" ht="14.25" x14ac:dyDescent="0.2">
      <c r="A613" s="158">
        <v>281</v>
      </c>
      <c r="B613" s="158">
        <v>1</v>
      </c>
      <c r="C613" t="s">
        <v>206</v>
      </c>
      <c r="D613" s="158" t="s">
        <v>35</v>
      </c>
      <c r="E613" s="159" t="s">
        <v>34</v>
      </c>
      <c r="F613" s="160" t="s">
        <v>32</v>
      </c>
      <c r="G613" s="160" t="s">
        <v>32</v>
      </c>
      <c r="H613" s="161">
        <v>2.9879919946631088</v>
      </c>
      <c r="I613" s="158" t="s">
        <v>29</v>
      </c>
      <c r="J613" s="11"/>
    </row>
    <row r="614" spans="1:10" ht="14.25" x14ac:dyDescent="0.2">
      <c r="A614" s="158">
        <v>281</v>
      </c>
      <c r="B614" s="158">
        <v>2</v>
      </c>
      <c r="C614" t="s">
        <v>206</v>
      </c>
      <c r="D614" s="158" t="s">
        <v>35</v>
      </c>
      <c r="E614" s="159" t="s">
        <v>34</v>
      </c>
      <c r="F614" s="160" t="s">
        <v>32</v>
      </c>
      <c r="G614" s="160" t="s">
        <v>32</v>
      </c>
      <c r="H614" s="161">
        <v>3.9551079515534493</v>
      </c>
      <c r="I614" s="158" t="s">
        <v>29</v>
      </c>
      <c r="J614" s="11"/>
    </row>
    <row r="615" spans="1:10" ht="14.25" x14ac:dyDescent="0.2">
      <c r="A615" s="158">
        <v>281</v>
      </c>
      <c r="B615" s="158">
        <v>3</v>
      </c>
      <c r="C615" t="s">
        <v>206</v>
      </c>
      <c r="D615" s="158" t="s">
        <v>35</v>
      </c>
      <c r="E615" s="159" t="s">
        <v>34</v>
      </c>
      <c r="F615" s="160" t="s">
        <v>32</v>
      </c>
      <c r="G615" s="160" t="s">
        <v>32</v>
      </c>
      <c r="H615" s="161">
        <v>5.6681376875551637</v>
      </c>
      <c r="I615" s="158" t="s">
        <v>29</v>
      </c>
      <c r="J615" s="11"/>
    </row>
    <row r="616" spans="1:10" ht="14.25" x14ac:dyDescent="0.2">
      <c r="A616" s="158">
        <v>281</v>
      </c>
      <c r="B616" s="158">
        <v>4</v>
      </c>
      <c r="C616" t="s">
        <v>206</v>
      </c>
      <c r="D616" s="158" t="s">
        <v>35</v>
      </c>
      <c r="E616" s="159" t="s">
        <v>34</v>
      </c>
      <c r="F616" s="160" t="s">
        <v>32</v>
      </c>
      <c r="G616" s="160" t="s">
        <v>32</v>
      </c>
      <c r="H616" s="161">
        <v>8.3508196721311467</v>
      </c>
      <c r="I616" s="158" t="s">
        <v>29</v>
      </c>
      <c r="J616" s="11"/>
    </row>
    <row r="617" spans="1:10" ht="14.25" x14ac:dyDescent="0.2">
      <c r="A617" s="158">
        <v>282</v>
      </c>
      <c r="B617" s="158">
        <v>1</v>
      </c>
      <c r="C617" t="s">
        <v>207</v>
      </c>
      <c r="D617" s="158" t="s">
        <v>35</v>
      </c>
      <c r="E617" s="159" t="s">
        <v>34</v>
      </c>
      <c r="F617" s="160" t="s">
        <v>32</v>
      </c>
      <c r="G617" s="160" t="s">
        <v>32</v>
      </c>
      <c r="H617" s="161">
        <v>2.8781494032709594</v>
      </c>
      <c r="I617" s="158" t="s">
        <v>29</v>
      </c>
      <c r="J617" s="11"/>
    </row>
    <row r="618" spans="1:10" ht="14.25" x14ac:dyDescent="0.2">
      <c r="A618" s="158">
        <v>282</v>
      </c>
      <c r="B618" s="158">
        <v>2</v>
      </c>
      <c r="C618" t="s">
        <v>207</v>
      </c>
      <c r="D618" s="158" t="s">
        <v>35</v>
      </c>
      <c r="E618" s="159" t="s">
        <v>34</v>
      </c>
      <c r="F618" s="160" t="s">
        <v>32</v>
      </c>
      <c r="G618" s="160" t="s">
        <v>32</v>
      </c>
      <c r="H618" s="161">
        <v>3.7684334393230015</v>
      </c>
      <c r="I618" s="158" t="s">
        <v>29</v>
      </c>
      <c r="J618" s="11"/>
    </row>
    <row r="619" spans="1:10" ht="14.25" x14ac:dyDescent="0.2">
      <c r="A619" s="158">
        <v>282</v>
      </c>
      <c r="B619" s="158">
        <v>3</v>
      </c>
      <c r="C619" t="s">
        <v>207</v>
      </c>
      <c r="D619" s="158" t="s">
        <v>35</v>
      </c>
      <c r="E619" s="159" t="s">
        <v>34</v>
      </c>
      <c r="F619" s="160" t="s">
        <v>32</v>
      </c>
      <c r="G619" s="160" t="s">
        <v>32</v>
      </c>
      <c r="H619" s="161">
        <v>5.9834996780424987</v>
      </c>
      <c r="I619" s="158" t="s">
        <v>29</v>
      </c>
      <c r="J619" s="11"/>
    </row>
    <row r="620" spans="1:10" ht="14.25" x14ac:dyDescent="0.2">
      <c r="A620" s="158">
        <v>282</v>
      </c>
      <c r="B620" s="158">
        <v>4</v>
      </c>
      <c r="C620" t="s">
        <v>207</v>
      </c>
      <c r="D620" s="158" t="s">
        <v>35</v>
      </c>
      <c r="E620" s="159" t="s">
        <v>34</v>
      </c>
      <c r="F620" s="160" t="s">
        <v>32</v>
      </c>
      <c r="G620" s="160" t="s">
        <v>32</v>
      </c>
      <c r="H620" s="161">
        <v>11.87102667153818</v>
      </c>
      <c r="I620" s="158" t="s">
        <v>29</v>
      </c>
      <c r="J620" s="11"/>
    </row>
    <row r="621" spans="1:10" ht="14.25" x14ac:dyDescent="0.2">
      <c r="A621" s="158">
        <v>283</v>
      </c>
      <c r="B621" s="158">
        <v>1</v>
      </c>
      <c r="C621" t="s">
        <v>208</v>
      </c>
      <c r="D621" s="158" t="s">
        <v>35</v>
      </c>
      <c r="E621" s="162">
        <v>0.53073356733989518</v>
      </c>
      <c r="F621" s="163">
        <v>18812.341159958029</v>
      </c>
      <c r="G621" s="163">
        <v>615.21</v>
      </c>
      <c r="H621" s="161">
        <v>2.6854003139717424</v>
      </c>
      <c r="I621" s="158" t="s">
        <v>56</v>
      </c>
      <c r="J621" s="11"/>
    </row>
    <row r="622" spans="1:10" ht="14.25" x14ac:dyDescent="0.2">
      <c r="A622" s="158">
        <v>283</v>
      </c>
      <c r="B622" s="158">
        <v>2</v>
      </c>
      <c r="C622" t="s">
        <v>208</v>
      </c>
      <c r="D622" s="158" t="s">
        <v>35</v>
      </c>
      <c r="E622" s="162">
        <v>0.64678590696536331</v>
      </c>
      <c r="F622" s="163">
        <v>22788.078854051764</v>
      </c>
      <c r="G622" s="163">
        <f>G621*1.2</f>
        <v>738.25200000000007</v>
      </c>
      <c r="H622" s="161">
        <v>3.2579387186629525</v>
      </c>
      <c r="I622" s="158" t="s">
        <v>56</v>
      </c>
      <c r="J622" s="11"/>
    </row>
    <row r="623" spans="1:10" ht="14.25" x14ac:dyDescent="0.2">
      <c r="A623" s="158">
        <v>283</v>
      </c>
      <c r="B623" s="158">
        <v>3</v>
      </c>
      <c r="C623" t="s">
        <v>208</v>
      </c>
      <c r="D623" s="158" t="s">
        <v>35</v>
      </c>
      <c r="E623" s="162">
        <v>0.95435160461031365</v>
      </c>
      <c r="F623" s="163">
        <v>35363.709632704929</v>
      </c>
      <c r="G623" s="163">
        <f>G622*1.5</f>
        <v>1107.3780000000002</v>
      </c>
      <c r="H623" s="161">
        <v>4.8421660195193619</v>
      </c>
      <c r="I623" s="158" t="s">
        <v>56</v>
      </c>
      <c r="J623" s="11"/>
    </row>
    <row r="624" spans="1:10" ht="14.25" x14ac:dyDescent="0.2">
      <c r="A624" s="158">
        <v>283</v>
      </c>
      <c r="B624" s="158">
        <v>4</v>
      </c>
      <c r="C624" t="s">
        <v>208</v>
      </c>
      <c r="D624" s="158" t="s">
        <v>35</v>
      </c>
      <c r="E624" s="162">
        <v>2.0407452139956312</v>
      </c>
      <c r="F624" s="163">
        <v>95556.624701656212</v>
      </c>
      <c r="G624" s="163">
        <f>G623*2.7</f>
        <v>2989.9206000000008</v>
      </c>
      <c r="H624" s="161">
        <v>8.5516518091242784</v>
      </c>
      <c r="I624" s="158" t="s">
        <v>56</v>
      </c>
      <c r="J624" s="11"/>
    </row>
    <row r="625" spans="1:10" ht="14.25" x14ac:dyDescent="0.2">
      <c r="A625" s="158">
        <v>284</v>
      </c>
      <c r="B625" s="158">
        <v>1</v>
      </c>
      <c r="C625" t="s">
        <v>209</v>
      </c>
      <c r="D625" s="158" t="s">
        <v>35</v>
      </c>
      <c r="E625" s="159" t="s">
        <v>34</v>
      </c>
      <c r="F625" s="160" t="s">
        <v>32</v>
      </c>
      <c r="G625" s="160" t="s">
        <v>32</v>
      </c>
      <c r="H625" s="161">
        <v>2.4305343511450381</v>
      </c>
      <c r="I625" s="158" t="s">
        <v>29</v>
      </c>
      <c r="J625" s="11"/>
    </row>
    <row r="626" spans="1:10" ht="14.25" x14ac:dyDescent="0.2">
      <c r="A626" s="158">
        <v>284</v>
      </c>
      <c r="B626" s="158">
        <v>2</v>
      </c>
      <c r="C626" t="s">
        <v>209</v>
      </c>
      <c r="D626" s="158" t="s">
        <v>35</v>
      </c>
      <c r="E626" s="159" t="s">
        <v>34</v>
      </c>
      <c r="F626" s="160" t="s">
        <v>32</v>
      </c>
      <c r="G626" s="160" t="s">
        <v>32</v>
      </c>
      <c r="H626" s="161">
        <v>3.5337217118530138</v>
      </c>
      <c r="I626" s="158" t="s">
        <v>29</v>
      </c>
      <c r="J626" s="11"/>
    </row>
    <row r="627" spans="1:10" ht="14.25" x14ac:dyDescent="0.2">
      <c r="A627" s="158">
        <v>284</v>
      </c>
      <c r="B627" s="158">
        <v>3</v>
      </c>
      <c r="C627" t="s">
        <v>209</v>
      </c>
      <c r="D627" s="158" t="s">
        <v>35</v>
      </c>
      <c r="E627" s="159" t="s">
        <v>34</v>
      </c>
      <c r="F627" s="160" t="s">
        <v>32</v>
      </c>
      <c r="G627" s="160" t="s">
        <v>32</v>
      </c>
      <c r="H627" s="161">
        <v>5.5169002473206925</v>
      </c>
      <c r="I627" s="158" t="s">
        <v>29</v>
      </c>
      <c r="J627" s="11"/>
    </row>
    <row r="628" spans="1:10" ht="14.25" x14ac:dyDescent="0.2">
      <c r="A628" s="158">
        <v>284</v>
      </c>
      <c r="B628" s="158">
        <v>4</v>
      </c>
      <c r="C628" t="s">
        <v>209</v>
      </c>
      <c r="D628" s="158" t="s">
        <v>35</v>
      </c>
      <c r="E628" s="159" t="s">
        <v>34</v>
      </c>
      <c r="F628" s="160" t="s">
        <v>32</v>
      </c>
      <c r="G628" s="160" t="s">
        <v>32</v>
      </c>
      <c r="H628" s="161">
        <v>9.9030172413793096</v>
      </c>
      <c r="I628" s="158" t="s">
        <v>29</v>
      </c>
      <c r="J628" s="11"/>
    </row>
    <row r="629" spans="1:10" ht="14.25" x14ac:dyDescent="0.2">
      <c r="A629" s="158">
        <v>303</v>
      </c>
      <c r="B629" s="158">
        <v>1</v>
      </c>
      <c r="C629" t="s">
        <v>210</v>
      </c>
      <c r="D629" s="158" t="s">
        <v>36</v>
      </c>
      <c r="E629" s="159" t="s">
        <v>34</v>
      </c>
      <c r="F629" s="160" t="s">
        <v>32</v>
      </c>
      <c r="G629" s="160" t="s">
        <v>32</v>
      </c>
      <c r="H629" s="161">
        <v>3.838421052631579</v>
      </c>
      <c r="I629" s="158" t="s">
        <v>29</v>
      </c>
      <c r="J629" s="11"/>
    </row>
    <row r="630" spans="1:10" ht="14.25" x14ac:dyDescent="0.2">
      <c r="A630" s="158">
        <v>303</v>
      </c>
      <c r="B630" s="158">
        <v>2</v>
      </c>
      <c r="C630" t="s">
        <v>210</v>
      </c>
      <c r="D630" s="158" t="s">
        <v>36</v>
      </c>
      <c r="E630" s="159" t="s">
        <v>34</v>
      </c>
      <c r="F630" s="160" t="s">
        <v>32</v>
      </c>
      <c r="G630" s="160" t="s">
        <v>32</v>
      </c>
      <c r="H630" s="161">
        <v>5.4681708299758256</v>
      </c>
      <c r="I630" s="158" t="s">
        <v>29</v>
      </c>
      <c r="J630" s="11"/>
    </row>
    <row r="631" spans="1:10" ht="14.25" x14ac:dyDescent="0.2">
      <c r="A631" s="158">
        <v>303</v>
      </c>
      <c r="B631" s="158">
        <v>3</v>
      </c>
      <c r="C631" t="s">
        <v>210</v>
      </c>
      <c r="D631" s="158" t="s">
        <v>36</v>
      </c>
      <c r="E631" s="159" t="s">
        <v>34</v>
      </c>
      <c r="F631" s="160" t="s">
        <v>32</v>
      </c>
      <c r="G631" s="160" t="s">
        <v>32</v>
      </c>
      <c r="H631" s="161">
        <v>8.0846905537459275</v>
      </c>
      <c r="I631" s="158" t="s">
        <v>29</v>
      </c>
      <c r="J631" s="11"/>
    </row>
    <row r="632" spans="1:10" ht="14.25" x14ac:dyDescent="0.2">
      <c r="A632" s="158">
        <v>303</v>
      </c>
      <c r="B632" s="158">
        <v>4</v>
      </c>
      <c r="C632" t="s">
        <v>210</v>
      </c>
      <c r="D632" s="158" t="s">
        <v>36</v>
      </c>
      <c r="E632" s="159" t="s">
        <v>34</v>
      </c>
      <c r="F632" s="160" t="s">
        <v>32</v>
      </c>
      <c r="G632" s="160" t="s">
        <v>32</v>
      </c>
      <c r="H632" s="161">
        <v>15.140186915887851</v>
      </c>
      <c r="I632" s="158" t="s">
        <v>29</v>
      </c>
      <c r="J632" s="11"/>
    </row>
    <row r="633" spans="1:10" ht="14.25" x14ac:dyDescent="0.2">
      <c r="A633" s="158">
        <v>304</v>
      </c>
      <c r="B633" s="158">
        <v>1</v>
      </c>
      <c r="C633" t="s">
        <v>211</v>
      </c>
      <c r="D633" s="158" t="s">
        <v>36</v>
      </c>
      <c r="E633" s="162">
        <v>2.4458846939634951</v>
      </c>
      <c r="F633" s="163">
        <v>73683.170758410954</v>
      </c>
      <c r="G633" s="163">
        <v>4827.68</v>
      </c>
      <c r="H633" s="161">
        <v>2.7038019760499949</v>
      </c>
      <c r="I633" s="158" t="s">
        <v>56</v>
      </c>
      <c r="J633" s="11"/>
    </row>
    <row r="634" spans="1:10" ht="14.25" x14ac:dyDescent="0.2">
      <c r="A634" s="158">
        <v>304</v>
      </c>
      <c r="B634" s="158">
        <v>2</v>
      </c>
      <c r="C634" t="s">
        <v>211</v>
      </c>
      <c r="D634" s="158" t="s">
        <v>36</v>
      </c>
      <c r="E634" s="162">
        <v>3.0780319916776016</v>
      </c>
      <c r="F634" s="163">
        <v>100717.52304401653</v>
      </c>
      <c r="G634" s="163">
        <f>G633*1.3</f>
        <v>6275.9840000000004</v>
      </c>
      <c r="H634" s="161">
        <v>3.8375012689925891</v>
      </c>
      <c r="I634" s="158" t="s">
        <v>56</v>
      </c>
      <c r="J634" s="11"/>
    </row>
    <row r="635" spans="1:10" ht="14.25" x14ac:dyDescent="0.2">
      <c r="A635" s="158">
        <v>304</v>
      </c>
      <c r="B635" s="158">
        <v>3</v>
      </c>
      <c r="C635" t="s">
        <v>211</v>
      </c>
      <c r="D635" s="158" t="s">
        <v>36</v>
      </c>
      <c r="E635" s="162">
        <v>4.6945715622090907</v>
      </c>
      <c r="F635" s="163">
        <v>154329.03785553842</v>
      </c>
      <c r="G635" s="163">
        <f>G634*1.5</f>
        <v>9413.9760000000006</v>
      </c>
      <c r="H635" s="161">
        <v>7.296817005961084</v>
      </c>
      <c r="I635" s="158" t="s">
        <v>56</v>
      </c>
      <c r="J635" s="11"/>
    </row>
    <row r="636" spans="1:10" ht="14.25" x14ac:dyDescent="0.2">
      <c r="A636" s="158">
        <v>304</v>
      </c>
      <c r="B636" s="158">
        <v>4</v>
      </c>
      <c r="C636" t="s">
        <v>211</v>
      </c>
      <c r="D636" s="158" t="s">
        <v>36</v>
      </c>
      <c r="E636" s="162">
        <v>6.7847701021956333</v>
      </c>
      <c r="F636" s="163">
        <v>229822.97463186682</v>
      </c>
      <c r="G636" s="163">
        <f>G635*1.4</f>
        <v>13179.5664</v>
      </c>
      <c r="H636" s="161">
        <v>13.746753246753247</v>
      </c>
      <c r="I636" s="158" t="s">
        <v>56</v>
      </c>
      <c r="J636" s="11"/>
    </row>
    <row r="637" spans="1:10" ht="14.25" x14ac:dyDescent="0.2">
      <c r="A637" s="158">
        <v>305</v>
      </c>
      <c r="B637" s="158">
        <v>1</v>
      </c>
      <c r="C637" t="s">
        <v>212</v>
      </c>
      <c r="D637" s="158" t="s">
        <v>36</v>
      </c>
      <c r="E637" s="162">
        <v>0.96082774367501977</v>
      </c>
      <c r="F637" s="163">
        <v>32675.310256824472</v>
      </c>
      <c r="G637" s="163">
        <v>1735.21</v>
      </c>
      <c r="H637" s="161">
        <v>4.6471680594243265</v>
      </c>
      <c r="I637" s="158" t="s">
        <v>56</v>
      </c>
      <c r="J637" s="11"/>
    </row>
    <row r="638" spans="1:10" ht="14.25" x14ac:dyDescent="0.2">
      <c r="A638" s="158">
        <v>305</v>
      </c>
      <c r="B638" s="158">
        <v>2</v>
      </c>
      <c r="C638" t="s">
        <v>212</v>
      </c>
      <c r="D638" s="158" t="s">
        <v>36</v>
      </c>
      <c r="E638" s="162">
        <v>1.3175090989637654</v>
      </c>
      <c r="F638" s="163">
        <v>44881.578485063772</v>
      </c>
      <c r="G638" s="163">
        <f>G637*1.3</f>
        <v>2255.7730000000001</v>
      </c>
      <c r="H638" s="161">
        <v>6.7687861271676297</v>
      </c>
      <c r="I638" s="158" t="s">
        <v>56</v>
      </c>
      <c r="J638" s="11"/>
    </row>
    <row r="639" spans="1:10" ht="14.25" x14ac:dyDescent="0.2">
      <c r="A639" s="158">
        <v>305</v>
      </c>
      <c r="B639" s="158">
        <v>3</v>
      </c>
      <c r="C639" t="s">
        <v>212</v>
      </c>
      <c r="D639" s="158" t="s">
        <v>36</v>
      </c>
      <c r="E639" s="162">
        <v>2.1315253569653518</v>
      </c>
      <c r="F639" s="163">
        <v>77450.546257888607</v>
      </c>
      <c r="G639" s="163">
        <f>G638*2</f>
        <v>4511.5460000000003</v>
      </c>
      <c r="H639" s="161">
        <v>10.192801783628836</v>
      </c>
      <c r="I639" s="158" t="s">
        <v>56</v>
      </c>
      <c r="J639" s="11"/>
    </row>
    <row r="640" spans="1:10" ht="14.25" x14ac:dyDescent="0.2">
      <c r="A640" s="158">
        <v>305</v>
      </c>
      <c r="B640" s="158">
        <v>4</v>
      </c>
      <c r="C640" t="s">
        <v>212</v>
      </c>
      <c r="D640" s="158" t="s">
        <v>36</v>
      </c>
      <c r="E640" s="162">
        <v>4.2492085018928725</v>
      </c>
      <c r="F640" s="163">
        <v>158663.71902129616</v>
      </c>
      <c r="G640" s="163">
        <f>G639*1.7</f>
        <v>7669.6282000000001</v>
      </c>
      <c r="H640" s="161">
        <v>17.109786700125472</v>
      </c>
      <c r="I640" s="158" t="s">
        <v>56</v>
      </c>
      <c r="J640" s="11"/>
    </row>
    <row r="641" spans="1:10" ht="14.25" x14ac:dyDescent="0.2">
      <c r="A641" s="158">
        <v>308</v>
      </c>
      <c r="B641" s="158">
        <v>1</v>
      </c>
      <c r="C641" t="s">
        <v>213</v>
      </c>
      <c r="D641" s="158" t="s">
        <v>36</v>
      </c>
      <c r="E641" s="162">
        <v>1.1960310193360295</v>
      </c>
      <c r="F641" s="163">
        <v>33208.296696049445</v>
      </c>
      <c r="G641" s="163">
        <v>1505.28</v>
      </c>
      <c r="H641" s="161">
        <v>3.8318728009028744</v>
      </c>
      <c r="I641" s="158" t="s">
        <v>56</v>
      </c>
      <c r="J641" s="11"/>
    </row>
    <row r="642" spans="1:10" ht="14.25" x14ac:dyDescent="0.2">
      <c r="A642" s="158">
        <v>308</v>
      </c>
      <c r="B642" s="158">
        <v>2</v>
      </c>
      <c r="C642" t="s">
        <v>213</v>
      </c>
      <c r="D642" s="158" t="s">
        <v>36</v>
      </c>
      <c r="E642" s="162">
        <v>1.393633687260796</v>
      </c>
      <c r="F642" s="163">
        <v>38853.68296123136</v>
      </c>
      <c r="G642" s="163">
        <f>G641*1.1</f>
        <v>1655.808</v>
      </c>
      <c r="H642" s="161">
        <v>4.8712863646886335</v>
      </c>
      <c r="I642" s="158" t="s">
        <v>56</v>
      </c>
      <c r="J642" s="68"/>
    </row>
    <row r="643" spans="1:10" ht="14.25" x14ac:dyDescent="0.2">
      <c r="A643" s="158">
        <v>308</v>
      </c>
      <c r="B643" s="158">
        <v>3</v>
      </c>
      <c r="C643" t="s">
        <v>213</v>
      </c>
      <c r="D643" s="158" t="s">
        <v>36</v>
      </c>
      <c r="E643" s="162">
        <v>1.9008888010812151</v>
      </c>
      <c r="F643" s="163">
        <v>59307.435824225511</v>
      </c>
      <c r="G643" s="163">
        <f>G642*1.5</f>
        <v>2483.712</v>
      </c>
      <c r="H643" s="161">
        <v>6.8355314806092009</v>
      </c>
      <c r="I643" s="158" t="s">
        <v>56</v>
      </c>
      <c r="J643" s="68"/>
    </row>
    <row r="644" spans="1:10" ht="14.25" x14ac:dyDescent="0.2">
      <c r="A644" s="158">
        <v>308</v>
      </c>
      <c r="B644" s="158">
        <v>4</v>
      </c>
      <c r="C644" t="s">
        <v>213</v>
      </c>
      <c r="D644" s="158" t="s">
        <v>36</v>
      </c>
      <c r="E644" s="162">
        <v>2.8474206633157397</v>
      </c>
      <c r="F644" s="163">
        <v>98635.478822745063</v>
      </c>
      <c r="G644" s="163">
        <f>G643*1.6</f>
        <v>3973.9392000000003</v>
      </c>
      <c r="H644" s="161">
        <v>10.109953984015499</v>
      </c>
      <c r="I644" s="158" t="s">
        <v>56</v>
      </c>
      <c r="J644" s="68"/>
    </row>
    <row r="645" spans="1:10" ht="14.25" x14ac:dyDescent="0.2">
      <c r="A645" s="158">
        <v>309</v>
      </c>
      <c r="B645" s="158">
        <v>1</v>
      </c>
      <c r="C645" t="s">
        <v>214</v>
      </c>
      <c r="D645" s="158" t="s">
        <v>36</v>
      </c>
      <c r="E645" s="162">
        <v>1.3145615694173696</v>
      </c>
      <c r="F645" s="163">
        <v>44246.210438931106</v>
      </c>
      <c r="G645" s="163">
        <v>2358.96</v>
      </c>
      <c r="H645" s="161">
        <v>2.7396944967566434</v>
      </c>
      <c r="I645" s="158" t="s">
        <v>56</v>
      </c>
      <c r="J645" s="68"/>
    </row>
    <row r="646" spans="1:10" ht="14.25" x14ac:dyDescent="0.2">
      <c r="A646" s="158">
        <v>309</v>
      </c>
      <c r="B646" s="158">
        <v>2</v>
      </c>
      <c r="C646" t="s">
        <v>214</v>
      </c>
      <c r="D646" s="158" t="s">
        <v>36</v>
      </c>
      <c r="E646" s="162">
        <v>1.7372824270937648</v>
      </c>
      <c r="F646" s="163">
        <v>56733.848753704289</v>
      </c>
      <c r="G646" s="163">
        <f>G645*1.2</f>
        <v>2830.752</v>
      </c>
      <c r="H646" s="161">
        <v>4.7053713623859856</v>
      </c>
      <c r="I646" s="158" t="s">
        <v>56</v>
      </c>
      <c r="J646" s="11"/>
    </row>
    <row r="647" spans="1:10" ht="14.25" x14ac:dyDescent="0.2">
      <c r="A647" s="158">
        <v>309</v>
      </c>
      <c r="B647" s="158">
        <v>3</v>
      </c>
      <c r="C647" t="s">
        <v>214</v>
      </c>
      <c r="D647" s="158" t="s">
        <v>36</v>
      </c>
      <c r="E647" s="162">
        <v>2.5542785832567918</v>
      </c>
      <c r="F647" s="163">
        <v>87598.49662631395</v>
      </c>
      <c r="G647" s="163">
        <f>G646*1.5</f>
        <v>4246.1279999999997</v>
      </c>
      <c r="H647" s="161">
        <v>8.4086616737219142</v>
      </c>
      <c r="I647" s="158" t="s">
        <v>56</v>
      </c>
      <c r="J647" s="11"/>
    </row>
    <row r="648" spans="1:10" ht="14.25" x14ac:dyDescent="0.2">
      <c r="A648" s="158">
        <v>309</v>
      </c>
      <c r="B648" s="158">
        <v>4</v>
      </c>
      <c r="C648" t="s">
        <v>214</v>
      </c>
      <c r="D648" s="158" t="s">
        <v>36</v>
      </c>
      <c r="E648" s="162">
        <v>4.1677553359610791</v>
      </c>
      <c r="F648" s="163">
        <v>153606.12777327848</v>
      </c>
      <c r="G648" s="163">
        <f>G647*1.7</f>
        <v>7218.4175999999989</v>
      </c>
      <c r="H648" s="161">
        <v>14.720360824742269</v>
      </c>
      <c r="I648" s="158" t="s">
        <v>56</v>
      </c>
      <c r="J648" s="11"/>
    </row>
    <row r="649" spans="1:10" ht="14.25" x14ac:dyDescent="0.2">
      <c r="A649" s="158">
        <v>310</v>
      </c>
      <c r="B649" s="158">
        <v>1</v>
      </c>
      <c r="C649" t="s">
        <v>215</v>
      </c>
      <c r="D649" s="158" t="s">
        <v>36</v>
      </c>
      <c r="E649" s="159" t="s">
        <v>34</v>
      </c>
      <c r="F649" s="160" t="s">
        <v>32</v>
      </c>
      <c r="G649" s="160" t="s">
        <v>32</v>
      </c>
      <c r="H649" s="161">
        <v>2.0583791208791209</v>
      </c>
      <c r="I649" s="158" t="s">
        <v>29</v>
      </c>
      <c r="J649" s="11"/>
    </row>
    <row r="650" spans="1:10" ht="14.25" x14ac:dyDescent="0.2">
      <c r="A650" s="158">
        <v>310</v>
      </c>
      <c r="B650" s="158">
        <v>2</v>
      </c>
      <c r="C650" t="s">
        <v>215</v>
      </c>
      <c r="D650" s="158" t="s">
        <v>36</v>
      </c>
      <c r="E650" s="159" t="s">
        <v>34</v>
      </c>
      <c r="F650" s="160" t="s">
        <v>32</v>
      </c>
      <c r="G650" s="160" t="s">
        <v>32</v>
      </c>
      <c r="H650" s="161">
        <v>3.3710123084652097</v>
      </c>
      <c r="I650" s="158" t="s">
        <v>29</v>
      </c>
      <c r="J650" s="11"/>
    </row>
    <row r="651" spans="1:10" ht="14.25" x14ac:dyDescent="0.2">
      <c r="A651" s="158">
        <v>310</v>
      </c>
      <c r="B651" s="158">
        <v>3</v>
      </c>
      <c r="C651" t="s">
        <v>215</v>
      </c>
      <c r="D651" s="158" t="s">
        <v>36</v>
      </c>
      <c r="E651" s="159" t="s">
        <v>34</v>
      </c>
      <c r="F651" s="160" t="s">
        <v>32</v>
      </c>
      <c r="G651" s="160" t="s">
        <v>32</v>
      </c>
      <c r="H651" s="161">
        <v>6.7064676616915424</v>
      </c>
      <c r="I651" s="158" t="s">
        <v>29</v>
      </c>
      <c r="J651" s="11"/>
    </row>
    <row r="652" spans="1:10" ht="14.25" x14ac:dyDescent="0.2">
      <c r="A652" s="158">
        <v>310</v>
      </c>
      <c r="B652" s="158">
        <v>4</v>
      </c>
      <c r="C652" t="s">
        <v>215</v>
      </c>
      <c r="D652" s="158" t="s">
        <v>36</v>
      </c>
      <c r="E652" s="159" t="s">
        <v>34</v>
      </c>
      <c r="F652" s="160" t="s">
        <v>32</v>
      </c>
      <c r="G652" s="160" t="s">
        <v>32</v>
      </c>
      <c r="H652" s="161">
        <v>14.945525291828794</v>
      </c>
      <c r="I652" s="158" t="s">
        <v>29</v>
      </c>
      <c r="J652" s="11"/>
    </row>
    <row r="653" spans="1:10" ht="14.25" x14ac:dyDescent="0.2">
      <c r="A653" s="158">
        <v>312</v>
      </c>
      <c r="B653" s="158">
        <v>1</v>
      </c>
      <c r="C653" t="s">
        <v>216</v>
      </c>
      <c r="D653" s="158" t="s">
        <v>36</v>
      </c>
      <c r="E653" s="162">
        <v>1.2393760352268344</v>
      </c>
      <c r="F653" s="163">
        <v>43021.492014314288</v>
      </c>
      <c r="G653" s="163">
        <v>2153.3200000000002</v>
      </c>
      <c r="H653" s="161">
        <v>3.4576086956521741</v>
      </c>
      <c r="I653" s="158" t="s">
        <v>56</v>
      </c>
      <c r="J653" s="11"/>
    </row>
    <row r="654" spans="1:10" ht="14.25" x14ac:dyDescent="0.2">
      <c r="A654" s="158">
        <v>312</v>
      </c>
      <c r="B654" s="158">
        <v>2</v>
      </c>
      <c r="C654" t="s">
        <v>216</v>
      </c>
      <c r="D654" s="158" t="s">
        <v>36</v>
      </c>
      <c r="E654" s="162">
        <v>2.096738147315063</v>
      </c>
      <c r="F654" s="163">
        <v>80389.61368877854</v>
      </c>
      <c r="G654" s="163">
        <f>G653*1.8</f>
        <v>3875.9760000000006</v>
      </c>
      <c r="H654" s="161">
        <v>7.8561320754716979</v>
      </c>
      <c r="I654" s="158" t="s">
        <v>56</v>
      </c>
      <c r="J654" s="11"/>
    </row>
    <row r="655" spans="1:10" ht="14.25" x14ac:dyDescent="0.2">
      <c r="A655" s="158">
        <v>312</v>
      </c>
      <c r="B655" s="158">
        <v>3</v>
      </c>
      <c r="C655" t="s">
        <v>216</v>
      </c>
      <c r="D655" s="158" t="s">
        <v>36</v>
      </c>
      <c r="E655" s="162">
        <v>3.5633024657068617</v>
      </c>
      <c r="F655" s="163">
        <v>139647.9806560885</v>
      </c>
      <c r="G655" s="163">
        <f>G654*1.7</f>
        <v>6589.159200000001</v>
      </c>
      <c r="H655" s="161">
        <v>14.731707317073171</v>
      </c>
      <c r="I655" s="158" t="s">
        <v>56</v>
      </c>
      <c r="J655" s="11"/>
    </row>
    <row r="656" spans="1:10" ht="14.25" x14ac:dyDescent="0.2">
      <c r="A656" s="158">
        <v>312</v>
      </c>
      <c r="B656" s="158">
        <v>4</v>
      </c>
      <c r="C656" t="s">
        <v>216</v>
      </c>
      <c r="D656" s="158" t="s">
        <v>36</v>
      </c>
      <c r="E656" s="162">
        <v>6.7171836380861834</v>
      </c>
      <c r="F656" s="163">
        <v>238143.03694004487</v>
      </c>
      <c r="G656" s="163">
        <f>G655*1.7</f>
        <v>11201.570640000002</v>
      </c>
      <c r="H656" s="161">
        <v>24.533333333333335</v>
      </c>
      <c r="I656" s="158" t="s">
        <v>56</v>
      </c>
      <c r="J656" s="11"/>
    </row>
    <row r="657" spans="1:10" ht="14.25" x14ac:dyDescent="0.2">
      <c r="A657" s="158">
        <v>313</v>
      </c>
      <c r="B657" s="158">
        <v>1</v>
      </c>
      <c r="C657" t="s">
        <v>217</v>
      </c>
      <c r="D657" s="158" t="s">
        <v>36</v>
      </c>
      <c r="E657" s="162">
        <v>1.1590628422839708</v>
      </c>
      <c r="F657" s="163">
        <v>36182.456516214901</v>
      </c>
      <c r="G657" s="163">
        <v>1685.21</v>
      </c>
      <c r="H657" s="161">
        <v>2.7034408197800133</v>
      </c>
      <c r="I657" s="158" t="s">
        <v>56</v>
      </c>
      <c r="J657" s="11"/>
    </row>
    <row r="658" spans="1:10" ht="14.25" x14ac:dyDescent="0.2">
      <c r="A658" s="158">
        <v>313</v>
      </c>
      <c r="B658" s="158">
        <v>2</v>
      </c>
      <c r="C658" t="s">
        <v>217</v>
      </c>
      <c r="D658" s="158" t="s">
        <v>36</v>
      </c>
      <c r="E658" s="162">
        <v>1.5703982539764014</v>
      </c>
      <c r="F658" s="163">
        <v>51379.754325802613</v>
      </c>
      <c r="G658" s="163">
        <f>G657*1.4</f>
        <v>2359.2939999999999</v>
      </c>
      <c r="H658" s="161">
        <v>4.1016769336071182</v>
      </c>
      <c r="I658" s="158" t="s">
        <v>56</v>
      </c>
      <c r="J658" s="11"/>
    </row>
    <row r="659" spans="1:10" ht="14.25" x14ac:dyDescent="0.2">
      <c r="A659" s="158">
        <v>313</v>
      </c>
      <c r="B659" s="158">
        <v>3</v>
      </c>
      <c r="C659" t="s">
        <v>217</v>
      </c>
      <c r="D659" s="158" t="s">
        <v>36</v>
      </c>
      <c r="E659" s="162">
        <v>2.4560980625267499</v>
      </c>
      <c r="F659" s="163">
        <v>89525.112884438888</v>
      </c>
      <c r="G659" s="163">
        <f>G658*1.7</f>
        <v>4010.7997999999998</v>
      </c>
      <c r="H659" s="161">
        <v>8.14707442107124</v>
      </c>
      <c r="I659" s="158" t="s">
        <v>56</v>
      </c>
      <c r="J659" s="11"/>
    </row>
    <row r="660" spans="1:10" ht="14.25" x14ac:dyDescent="0.2">
      <c r="A660" s="158">
        <v>313</v>
      </c>
      <c r="B660" s="158">
        <v>4</v>
      </c>
      <c r="C660" t="s">
        <v>217</v>
      </c>
      <c r="D660" s="158" t="s">
        <v>36</v>
      </c>
      <c r="E660" s="162">
        <v>4.0046872589613089</v>
      </c>
      <c r="F660" s="163">
        <v>163943.68367501709</v>
      </c>
      <c r="G660" s="163">
        <f>G659*1.8</f>
        <v>7219.4396399999996</v>
      </c>
      <c r="H660" s="161">
        <v>13.048239895697522</v>
      </c>
      <c r="I660" s="158" t="s">
        <v>56</v>
      </c>
      <c r="J660" s="11"/>
    </row>
    <row r="661" spans="1:10" ht="14.25" x14ac:dyDescent="0.2">
      <c r="A661" s="158">
        <v>314</v>
      </c>
      <c r="B661" s="158">
        <v>1</v>
      </c>
      <c r="C661" t="s">
        <v>218</v>
      </c>
      <c r="D661" s="158" t="s">
        <v>36</v>
      </c>
      <c r="E661" s="162">
        <v>1.0362922779764987</v>
      </c>
      <c r="F661" s="163">
        <v>37010.813132160809</v>
      </c>
      <c r="G661" s="163">
        <v>1954.22</v>
      </c>
      <c r="H661" s="161">
        <v>2.6402664692820133</v>
      </c>
      <c r="I661" s="158" t="s">
        <v>56</v>
      </c>
      <c r="J661" s="11"/>
    </row>
    <row r="662" spans="1:10" ht="14.25" x14ac:dyDescent="0.2">
      <c r="A662" s="158">
        <v>314</v>
      </c>
      <c r="B662" s="158">
        <v>2</v>
      </c>
      <c r="C662" t="s">
        <v>218</v>
      </c>
      <c r="D662" s="158" t="s">
        <v>36</v>
      </c>
      <c r="E662" s="162">
        <v>1.1192089991876859</v>
      </c>
      <c r="F662" s="163">
        <v>37983.554818478791</v>
      </c>
      <c r="G662" s="163">
        <f>G661*1.02</f>
        <v>1993.3044</v>
      </c>
      <c r="H662" s="161">
        <v>5.066492110521601</v>
      </c>
      <c r="I662" s="158" t="s">
        <v>56</v>
      </c>
      <c r="J662" s="11"/>
    </row>
    <row r="663" spans="1:10" ht="14.25" x14ac:dyDescent="0.2">
      <c r="A663" s="158">
        <v>314</v>
      </c>
      <c r="B663" s="158">
        <v>3</v>
      </c>
      <c r="C663" t="s">
        <v>218</v>
      </c>
      <c r="D663" s="158" t="s">
        <v>36</v>
      </c>
      <c r="E663" s="162">
        <v>1.5763715857673009</v>
      </c>
      <c r="F663" s="163">
        <v>56963.561560100301</v>
      </c>
      <c r="G663" s="163">
        <f>G662*1.4</f>
        <v>2790.6261599999998</v>
      </c>
      <c r="H663" s="161">
        <v>7.4125784929356362</v>
      </c>
      <c r="I663" s="158" t="s">
        <v>56</v>
      </c>
      <c r="J663" s="11"/>
    </row>
    <row r="664" spans="1:10" ht="14.25" x14ac:dyDescent="0.2">
      <c r="A664" s="158">
        <v>314</v>
      </c>
      <c r="B664" s="158">
        <v>4</v>
      </c>
      <c r="C664" t="s">
        <v>218</v>
      </c>
      <c r="D664" s="158" t="s">
        <v>36</v>
      </c>
      <c r="E664" s="162">
        <v>3.0406221905728952</v>
      </c>
      <c r="F664" s="163">
        <v>113453.22454776707</v>
      </c>
      <c r="G664" s="163">
        <f>G663*1.9</f>
        <v>5302.1897039999994</v>
      </c>
      <c r="H664" s="161">
        <v>12.34192439862543</v>
      </c>
      <c r="I664" s="158" t="s">
        <v>56</v>
      </c>
      <c r="J664" s="11"/>
    </row>
    <row r="665" spans="1:10" ht="14.25" x14ac:dyDescent="0.2">
      <c r="A665" s="158">
        <v>315</v>
      </c>
      <c r="B665" s="158">
        <v>1</v>
      </c>
      <c r="C665" t="s">
        <v>219</v>
      </c>
      <c r="D665" s="158" t="s">
        <v>36</v>
      </c>
      <c r="E665" s="162">
        <v>0.96630161180423235</v>
      </c>
      <c r="F665" s="163">
        <v>33652.074103466475</v>
      </c>
      <c r="G665" s="163">
        <v>1158.6500000000001</v>
      </c>
      <c r="H665" s="161">
        <v>2.0973511742217368</v>
      </c>
      <c r="I665" s="158" t="s">
        <v>56</v>
      </c>
      <c r="J665" s="11"/>
    </row>
    <row r="666" spans="1:10" ht="14.25" x14ac:dyDescent="0.2">
      <c r="A666" s="158">
        <v>315</v>
      </c>
      <c r="B666" s="158">
        <v>2</v>
      </c>
      <c r="C666" t="s">
        <v>219</v>
      </c>
      <c r="D666" s="158" t="s">
        <v>36</v>
      </c>
      <c r="E666" s="162">
        <v>1.4354028488053669</v>
      </c>
      <c r="F666" s="163">
        <v>46310.126697940075</v>
      </c>
      <c r="G666" s="163">
        <f>G665*1.3</f>
        <v>1506.2450000000001</v>
      </c>
      <c r="H666" s="161">
        <v>3.2393656716417909</v>
      </c>
      <c r="I666" s="158" t="s">
        <v>56</v>
      </c>
      <c r="J666" s="11"/>
    </row>
    <row r="667" spans="1:10" ht="14.25" x14ac:dyDescent="0.2">
      <c r="A667" s="158">
        <v>315</v>
      </c>
      <c r="B667" s="158">
        <v>3</v>
      </c>
      <c r="C667" t="s">
        <v>219</v>
      </c>
      <c r="D667" s="158" t="s">
        <v>36</v>
      </c>
      <c r="E667" s="162">
        <v>2.2067802434618451</v>
      </c>
      <c r="F667" s="163">
        <v>77887.471984702308</v>
      </c>
      <c r="G667" s="163">
        <f>G666*1.6</f>
        <v>2409.9920000000002</v>
      </c>
      <c r="H667" s="161">
        <v>6.5517241379310347</v>
      </c>
      <c r="I667" s="158" t="s">
        <v>56</v>
      </c>
      <c r="J667" s="11"/>
    </row>
    <row r="668" spans="1:10" ht="14.25" x14ac:dyDescent="0.2">
      <c r="A668" s="158">
        <v>315</v>
      </c>
      <c r="B668" s="158">
        <v>4</v>
      </c>
      <c r="C668" t="s">
        <v>219</v>
      </c>
      <c r="D668" s="158" t="s">
        <v>36</v>
      </c>
      <c r="E668" s="162">
        <v>4.1548193601015226</v>
      </c>
      <c r="F668" s="163">
        <v>165636.06434146198</v>
      </c>
      <c r="G668" s="163">
        <f>G667*2.1</f>
        <v>5060.9832000000006</v>
      </c>
      <c r="H668" s="161">
        <v>12.380191693290735</v>
      </c>
      <c r="I668" s="158" t="s">
        <v>56</v>
      </c>
      <c r="J668" s="11"/>
    </row>
    <row r="669" spans="1:10" ht="14.25" x14ac:dyDescent="0.2">
      <c r="A669" s="158">
        <v>316</v>
      </c>
      <c r="B669" s="158">
        <v>1</v>
      </c>
      <c r="C669" t="s">
        <v>220</v>
      </c>
      <c r="D669" s="158" t="s">
        <v>36</v>
      </c>
      <c r="E669" s="162">
        <v>0.82880655427703154</v>
      </c>
      <c r="F669" s="163">
        <v>29467.797930244036</v>
      </c>
      <c r="G669" s="163">
        <v>1025.8699999999999</v>
      </c>
      <c r="H669" s="161">
        <v>2.3888398764887517</v>
      </c>
      <c r="I669" s="158" t="s">
        <v>56</v>
      </c>
      <c r="J669" s="11"/>
    </row>
    <row r="670" spans="1:10" ht="14.25" x14ac:dyDescent="0.2">
      <c r="A670" s="158">
        <v>316</v>
      </c>
      <c r="B670" s="158">
        <v>2</v>
      </c>
      <c r="C670" t="s">
        <v>220</v>
      </c>
      <c r="D670" s="158" t="s">
        <v>36</v>
      </c>
      <c r="E670" s="162">
        <v>1.1037164375418012</v>
      </c>
      <c r="F670" s="163">
        <v>38917.501311796674</v>
      </c>
      <c r="G670" s="163">
        <f>G669*1.3</f>
        <v>1333.6309999999999</v>
      </c>
      <c r="H670" s="161">
        <v>4.0377229080932784</v>
      </c>
      <c r="I670" s="158" t="s">
        <v>56</v>
      </c>
      <c r="J670" s="11"/>
    </row>
    <row r="671" spans="1:10" ht="14.25" x14ac:dyDescent="0.2">
      <c r="A671" s="158">
        <v>316</v>
      </c>
      <c r="B671" s="158">
        <v>3</v>
      </c>
      <c r="C671" t="s">
        <v>220</v>
      </c>
      <c r="D671" s="158" t="s">
        <v>36</v>
      </c>
      <c r="E671" s="162">
        <v>1.7634778802385804</v>
      </c>
      <c r="F671" s="163">
        <v>70510.996853589138</v>
      </c>
      <c r="G671" s="163">
        <f>G670*1.8</f>
        <v>2400.5357999999997</v>
      </c>
      <c r="H671" s="161">
        <v>6.7463175122749588</v>
      </c>
      <c r="I671" s="158" t="s">
        <v>56</v>
      </c>
      <c r="J671" s="11"/>
    </row>
    <row r="672" spans="1:10" ht="14.25" x14ac:dyDescent="0.2">
      <c r="A672" s="158">
        <v>316</v>
      </c>
      <c r="B672" s="158">
        <v>4</v>
      </c>
      <c r="C672" t="s">
        <v>220</v>
      </c>
      <c r="D672" s="158" t="s">
        <v>36</v>
      </c>
      <c r="E672" s="162">
        <v>3.3257991596504648</v>
      </c>
      <c r="F672" s="163">
        <v>153705.12029665429</v>
      </c>
      <c r="G672" s="163">
        <f>G671*2.1</f>
        <v>5041.1251799999991</v>
      </c>
      <c r="H672" s="161">
        <v>11.709090909090909</v>
      </c>
      <c r="I672" s="158" t="s">
        <v>56</v>
      </c>
      <c r="J672" s="11"/>
    </row>
    <row r="673" spans="1:10" ht="14.25" x14ac:dyDescent="0.2">
      <c r="A673" s="158">
        <v>317</v>
      </c>
      <c r="B673" s="158">
        <v>1</v>
      </c>
      <c r="C673" t="s">
        <v>221</v>
      </c>
      <c r="D673" s="158" t="s">
        <v>36</v>
      </c>
      <c r="E673" s="162">
        <v>0.90885494047990201</v>
      </c>
      <c r="F673" s="163">
        <v>30076.913300459852</v>
      </c>
      <c r="G673" s="163">
        <v>1854.79</v>
      </c>
      <c r="H673" s="161">
        <v>2.9184278095990521</v>
      </c>
      <c r="I673" s="158" t="s">
        <v>56</v>
      </c>
      <c r="J673" s="11"/>
    </row>
    <row r="674" spans="1:10" ht="14.25" x14ac:dyDescent="0.2">
      <c r="A674" s="158">
        <v>317</v>
      </c>
      <c r="B674" s="158">
        <v>2</v>
      </c>
      <c r="C674" t="s">
        <v>221</v>
      </c>
      <c r="D674" s="158" t="s">
        <v>36</v>
      </c>
      <c r="E674" s="162">
        <v>1.2553950882008664</v>
      </c>
      <c r="F674" s="163">
        <v>44613.753493352517</v>
      </c>
      <c r="G674" s="163">
        <f>G673*1.4</f>
        <v>2596.7059999999997</v>
      </c>
      <c r="H674" s="161">
        <v>5.2951912951912954</v>
      </c>
      <c r="I674" s="158" t="s">
        <v>56</v>
      </c>
      <c r="J674" s="11"/>
    </row>
    <row r="675" spans="1:10" ht="14.25" x14ac:dyDescent="0.2">
      <c r="A675" s="158">
        <v>317</v>
      </c>
      <c r="B675" s="158">
        <v>3</v>
      </c>
      <c r="C675" t="s">
        <v>221</v>
      </c>
      <c r="D675" s="158" t="s">
        <v>36</v>
      </c>
      <c r="E675" s="162">
        <v>2.0363076785813252</v>
      </c>
      <c r="F675" s="163">
        <v>78658.032568957846</v>
      </c>
      <c r="G675" s="163">
        <f>G674*1.7</f>
        <v>4414.4001999999991</v>
      </c>
      <c r="H675" s="161">
        <v>9.4559605163249802</v>
      </c>
      <c r="I675" s="158" t="s">
        <v>56</v>
      </c>
      <c r="J675" s="11"/>
    </row>
    <row r="676" spans="1:10" ht="14.25" x14ac:dyDescent="0.2">
      <c r="A676" s="158">
        <v>317</v>
      </c>
      <c r="B676" s="158">
        <v>4</v>
      </c>
      <c r="C676" t="s">
        <v>221</v>
      </c>
      <c r="D676" s="158" t="s">
        <v>36</v>
      </c>
      <c r="E676" s="162">
        <v>3.9723046872860288</v>
      </c>
      <c r="F676" s="163">
        <v>156035.679454992</v>
      </c>
      <c r="G676" s="163">
        <f>G675*1.9</f>
        <v>8387.3603799999983</v>
      </c>
      <c r="H676" s="161">
        <v>15.94003241491086</v>
      </c>
      <c r="I676" s="158" t="s">
        <v>56</v>
      </c>
      <c r="J676" s="11"/>
    </row>
    <row r="677" spans="1:10" ht="14.25" x14ac:dyDescent="0.2">
      <c r="A677" s="158">
        <v>320</v>
      </c>
      <c r="B677" s="158">
        <v>1</v>
      </c>
      <c r="C677" t="s">
        <v>222</v>
      </c>
      <c r="D677" s="158" t="s">
        <v>36</v>
      </c>
      <c r="E677" s="162">
        <v>0.98003449708377466</v>
      </c>
      <c r="F677" s="163">
        <v>31784.612473072659</v>
      </c>
      <c r="G677" s="163">
        <v>1489.32</v>
      </c>
      <c r="H677" s="161">
        <v>2.1399495237319872</v>
      </c>
      <c r="I677" s="158" t="s">
        <v>56</v>
      </c>
      <c r="J677" s="11"/>
    </row>
    <row r="678" spans="1:10" ht="14.25" x14ac:dyDescent="0.2">
      <c r="A678" s="158">
        <v>320</v>
      </c>
      <c r="B678" s="158">
        <v>2</v>
      </c>
      <c r="C678" t="s">
        <v>222</v>
      </c>
      <c r="D678" s="158" t="s">
        <v>36</v>
      </c>
      <c r="E678" s="162">
        <v>1.4201559362780347</v>
      </c>
      <c r="F678" s="163">
        <v>47445.83848411162</v>
      </c>
      <c r="G678" s="163">
        <f>G677*1.4</f>
        <v>2085.0479999999998</v>
      </c>
      <c r="H678" s="161">
        <v>4.2428867533446395</v>
      </c>
      <c r="I678" s="158" t="s">
        <v>56</v>
      </c>
      <c r="J678" s="11"/>
    </row>
    <row r="679" spans="1:10" ht="14.25" x14ac:dyDescent="0.2">
      <c r="A679" s="158">
        <v>320</v>
      </c>
      <c r="B679" s="158">
        <v>3</v>
      </c>
      <c r="C679" t="s">
        <v>222</v>
      </c>
      <c r="D679" s="158" t="s">
        <v>36</v>
      </c>
      <c r="E679" s="162">
        <v>2.2033308082106577</v>
      </c>
      <c r="F679" s="163">
        <v>77260.622941031834</v>
      </c>
      <c r="G679" s="163">
        <f>G678*1.6</f>
        <v>3336.0767999999998</v>
      </c>
      <c r="H679" s="161">
        <v>7.9204081632653063</v>
      </c>
      <c r="I679" s="158" t="s">
        <v>56</v>
      </c>
      <c r="J679" s="11"/>
    </row>
    <row r="680" spans="1:10" ht="14.25" x14ac:dyDescent="0.2">
      <c r="A680" s="158">
        <v>320</v>
      </c>
      <c r="B680" s="158">
        <v>4</v>
      </c>
      <c r="C680" t="s">
        <v>222</v>
      </c>
      <c r="D680" s="158" t="s">
        <v>36</v>
      </c>
      <c r="E680" s="162">
        <v>3.6471458768411207</v>
      </c>
      <c r="F680" s="163">
        <v>138085.03812987648</v>
      </c>
      <c r="G680" s="163">
        <f>G679*1.7</f>
        <v>5671.3305599999994</v>
      </c>
      <c r="H680" s="161">
        <v>12.954627949183303</v>
      </c>
      <c r="I680" s="158" t="s">
        <v>56</v>
      </c>
      <c r="J680" s="11"/>
    </row>
    <row r="681" spans="1:10" ht="14.25" x14ac:dyDescent="0.2">
      <c r="A681" s="158">
        <v>321</v>
      </c>
      <c r="B681" s="158">
        <v>1</v>
      </c>
      <c r="C681" t="s">
        <v>223</v>
      </c>
      <c r="D681" s="158" t="s">
        <v>36</v>
      </c>
      <c r="E681" s="162">
        <v>1.5483534532159366</v>
      </c>
      <c r="F681" s="163">
        <v>49472.759582788916</v>
      </c>
      <c r="G681" s="163">
        <v>2552.36</v>
      </c>
      <c r="H681" s="161">
        <v>1.7969352652976129</v>
      </c>
      <c r="I681" s="158" t="s">
        <v>56</v>
      </c>
      <c r="J681" s="11"/>
    </row>
    <row r="682" spans="1:10" ht="14.25" x14ac:dyDescent="0.2">
      <c r="A682" s="158">
        <v>321</v>
      </c>
      <c r="B682" s="158">
        <v>2</v>
      </c>
      <c r="C682" t="s">
        <v>223</v>
      </c>
      <c r="D682" s="158" t="s">
        <v>36</v>
      </c>
      <c r="E682" s="162">
        <v>1.9540034905626547</v>
      </c>
      <c r="F682" s="163">
        <v>64776.625416833216</v>
      </c>
      <c r="G682" s="163">
        <f>G681*1.3</f>
        <v>3318.0680000000002</v>
      </c>
      <c r="H682" s="161">
        <v>3.4332554757392799</v>
      </c>
      <c r="I682" s="158" t="s">
        <v>56</v>
      </c>
      <c r="J682" s="11"/>
    </row>
    <row r="683" spans="1:10" ht="14.25" x14ac:dyDescent="0.2">
      <c r="A683" s="158">
        <v>321</v>
      </c>
      <c r="B683" s="158">
        <v>3</v>
      </c>
      <c r="C683" t="s">
        <v>223</v>
      </c>
      <c r="D683" s="158" t="s">
        <v>36</v>
      </c>
      <c r="E683" s="162">
        <v>3.0273525374359154</v>
      </c>
      <c r="F683" s="163">
        <v>107955.05717046418</v>
      </c>
      <c r="G683" s="163">
        <f>G682*1.6</f>
        <v>5308.9088000000011</v>
      </c>
      <c r="H683" s="161">
        <v>7.6946940522036797</v>
      </c>
      <c r="I683" s="158" t="s">
        <v>56</v>
      </c>
      <c r="J683" s="11"/>
    </row>
    <row r="684" spans="1:10" ht="14.25" x14ac:dyDescent="0.2">
      <c r="A684" s="158">
        <v>321</v>
      </c>
      <c r="B684" s="158">
        <v>4</v>
      </c>
      <c r="C684" t="s">
        <v>223</v>
      </c>
      <c r="D684" s="158" t="s">
        <v>36</v>
      </c>
      <c r="E684" s="162">
        <v>5.1065696774548073</v>
      </c>
      <c r="F684" s="163">
        <v>187073.04208715318</v>
      </c>
      <c r="G684" s="163">
        <f>G683*1.7</f>
        <v>9025.1449600000014</v>
      </c>
      <c r="H684" s="161">
        <v>13.901943462897526</v>
      </c>
      <c r="I684" s="158" t="s">
        <v>56</v>
      </c>
      <c r="J684" s="11"/>
    </row>
    <row r="685" spans="1:10" ht="14.25" x14ac:dyDescent="0.2">
      <c r="A685" s="158">
        <v>322</v>
      </c>
      <c r="B685" s="158">
        <v>1</v>
      </c>
      <c r="C685" t="s">
        <v>224</v>
      </c>
      <c r="D685" s="158" t="s">
        <v>36</v>
      </c>
      <c r="E685" s="162">
        <v>1.4331100568954021</v>
      </c>
      <c r="F685" s="163">
        <v>37258.305592937875</v>
      </c>
      <c r="G685" s="163">
        <v>1745.22</v>
      </c>
      <c r="H685" s="161">
        <v>1.4734626222443228</v>
      </c>
      <c r="I685" s="158" t="s">
        <v>56</v>
      </c>
      <c r="J685" s="11"/>
    </row>
    <row r="686" spans="1:10" ht="14.25" x14ac:dyDescent="0.2">
      <c r="A686" s="158">
        <v>322</v>
      </c>
      <c r="B686" s="158">
        <v>2</v>
      </c>
      <c r="C686" t="s">
        <v>224</v>
      </c>
      <c r="D686" s="158" t="s">
        <v>36</v>
      </c>
      <c r="E686" s="162">
        <v>1.6251601530532291</v>
      </c>
      <c r="F686" s="163">
        <v>45275.188647300063</v>
      </c>
      <c r="G686" s="163">
        <f>G685*1.2</f>
        <v>2094.2640000000001</v>
      </c>
      <c r="H686" s="161">
        <v>2.2144348615524283</v>
      </c>
      <c r="I686" s="158" t="s">
        <v>56</v>
      </c>
      <c r="J686" s="11"/>
    </row>
    <row r="687" spans="1:10" ht="14.25" x14ac:dyDescent="0.2">
      <c r="A687" s="158">
        <v>322</v>
      </c>
      <c r="B687" s="158">
        <v>3</v>
      </c>
      <c r="C687" t="s">
        <v>224</v>
      </c>
      <c r="D687" s="158" t="s">
        <v>36</v>
      </c>
      <c r="E687" s="162">
        <v>2.2594117907242555</v>
      </c>
      <c r="F687" s="163">
        <v>70978.794823690594</v>
      </c>
      <c r="G687" s="163">
        <f>G686*1.5</f>
        <v>3141.3960000000002</v>
      </c>
      <c r="H687" s="161">
        <v>4.6961063627730297</v>
      </c>
      <c r="I687" s="158" t="s">
        <v>56</v>
      </c>
      <c r="J687" s="11"/>
    </row>
    <row r="688" spans="1:10" ht="14.25" x14ac:dyDescent="0.2">
      <c r="A688" s="158">
        <v>322</v>
      </c>
      <c r="B688" s="158">
        <v>4</v>
      </c>
      <c r="C688" t="s">
        <v>224</v>
      </c>
      <c r="D688" s="158" t="s">
        <v>36</v>
      </c>
      <c r="E688" s="162">
        <v>3.7828698795357329</v>
      </c>
      <c r="F688" s="163">
        <v>143410.5366655697</v>
      </c>
      <c r="G688" s="163">
        <f>G687*2</f>
        <v>6282.7920000000004</v>
      </c>
      <c r="H688" s="161">
        <v>9.2315789473684209</v>
      </c>
      <c r="I688" s="158" t="s">
        <v>56</v>
      </c>
      <c r="J688" s="11"/>
    </row>
    <row r="689" spans="1:10" ht="14.25" x14ac:dyDescent="0.2">
      <c r="A689" s="158">
        <v>323</v>
      </c>
      <c r="B689" s="158">
        <v>1</v>
      </c>
      <c r="C689" t="s">
        <v>225</v>
      </c>
      <c r="D689" s="158" t="s">
        <v>36</v>
      </c>
      <c r="E689" s="162">
        <v>1.4105381496738376</v>
      </c>
      <c r="F689" s="163">
        <v>38360.293343892772</v>
      </c>
      <c r="G689" s="163">
        <v>1896.47</v>
      </c>
      <c r="H689" s="161">
        <v>3.6889302453818584</v>
      </c>
      <c r="I689" s="158" t="s">
        <v>56</v>
      </c>
      <c r="J689" s="11"/>
    </row>
    <row r="690" spans="1:10" ht="14.25" x14ac:dyDescent="0.2">
      <c r="A690" s="158">
        <v>323</v>
      </c>
      <c r="B690" s="158">
        <v>2</v>
      </c>
      <c r="C690" t="s">
        <v>225</v>
      </c>
      <c r="D690" s="158" t="s">
        <v>36</v>
      </c>
      <c r="E690" s="162">
        <v>1.6002062547866571</v>
      </c>
      <c r="F690" s="163">
        <v>44413.515359820514</v>
      </c>
      <c r="G690" s="163">
        <f>G689*1.1</f>
        <v>2086.1170000000002</v>
      </c>
      <c r="H690" s="161">
        <v>4.5902121621153915</v>
      </c>
      <c r="I690" s="158" t="s">
        <v>56</v>
      </c>
      <c r="J690" s="11"/>
    </row>
    <row r="691" spans="1:10" ht="14.25" x14ac:dyDescent="0.2">
      <c r="A691" s="158">
        <v>323</v>
      </c>
      <c r="B691" s="158">
        <v>3</v>
      </c>
      <c r="C691" t="s">
        <v>225</v>
      </c>
      <c r="D691" s="158" t="s">
        <v>36</v>
      </c>
      <c r="E691" s="162">
        <v>2.1673582844706911</v>
      </c>
      <c r="F691" s="163">
        <v>65381.678404808321</v>
      </c>
      <c r="G691" s="163">
        <f>G690*1.4</f>
        <v>2920.5637999999999</v>
      </c>
      <c r="H691" s="161">
        <v>6.4774473470125642</v>
      </c>
      <c r="I691" s="158" t="s">
        <v>56</v>
      </c>
      <c r="J691" s="11"/>
    </row>
    <row r="692" spans="1:10" ht="14.25" x14ac:dyDescent="0.2">
      <c r="A692" s="158">
        <v>323</v>
      </c>
      <c r="B692" s="158">
        <v>4</v>
      </c>
      <c r="C692" t="s">
        <v>225</v>
      </c>
      <c r="D692" s="158" t="s">
        <v>36</v>
      </c>
      <c r="E692" s="162">
        <v>3.2636550873151862</v>
      </c>
      <c r="F692" s="163">
        <v>109130.76062923254</v>
      </c>
      <c r="G692" s="163">
        <f>G691*1.6</f>
        <v>4672.9020799999998</v>
      </c>
      <c r="H692" s="161">
        <v>10.595000000000001</v>
      </c>
      <c r="I692" s="158" t="s">
        <v>56</v>
      </c>
      <c r="J692" s="11"/>
    </row>
    <row r="693" spans="1:10" ht="14.25" x14ac:dyDescent="0.2">
      <c r="A693" s="158">
        <v>324</v>
      </c>
      <c r="B693" s="158">
        <v>1</v>
      </c>
      <c r="C693" t="s">
        <v>226</v>
      </c>
      <c r="D693" s="158" t="s">
        <v>36</v>
      </c>
      <c r="E693" s="162">
        <v>1.2285422908185266</v>
      </c>
      <c r="F693" s="163">
        <v>31313.128164249636</v>
      </c>
      <c r="G693" s="163">
        <v>1689.45</v>
      </c>
      <c r="H693" s="161">
        <v>1.8391161713624082</v>
      </c>
      <c r="I693" s="158" t="s">
        <v>56</v>
      </c>
      <c r="J693" s="11"/>
    </row>
    <row r="694" spans="1:10" ht="14.25" x14ac:dyDescent="0.2">
      <c r="A694" s="158">
        <v>324</v>
      </c>
      <c r="B694" s="158">
        <v>2</v>
      </c>
      <c r="C694" t="s">
        <v>226</v>
      </c>
      <c r="D694" s="158" t="s">
        <v>36</v>
      </c>
      <c r="E694" s="162">
        <v>1.3676807697050088</v>
      </c>
      <c r="F694" s="163">
        <v>35122.524466380637</v>
      </c>
      <c r="G694" s="163">
        <f>G693*1.1</f>
        <v>1858.3950000000002</v>
      </c>
      <c r="H694" s="161">
        <v>2.4452227812095355</v>
      </c>
      <c r="I694" s="158" t="s">
        <v>56</v>
      </c>
      <c r="J694" s="11"/>
    </row>
    <row r="695" spans="1:10" ht="14.25" x14ac:dyDescent="0.2">
      <c r="A695" s="158">
        <v>324</v>
      </c>
      <c r="B695" s="158">
        <v>3</v>
      </c>
      <c r="C695" t="s">
        <v>226</v>
      </c>
      <c r="D695" s="158" t="s">
        <v>36</v>
      </c>
      <c r="E695" s="162">
        <v>1.9657737976151952</v>
      </c>
      <c r="F695" s="163">
        <v>55294.394286174764</v>
      </c>
      <c r="G695" s="163">
        <f>G694*1.5</f>
        <v>2787.5925000000002</v>
      </c>
      <c r="H695" s="161">
        <v>4.3695097761405499</v>
      </c>
      <c r="I695" s="158" t="s">
        <v>56</v>
      </c>
      <c r="J695" s="11"/>
    </row>
    <row r="696" spans="1:10" ht="14.25" x14ac:dyDescent="0.2">
      <c r="A696" s="158">
        <v>324</v>
      </c>
      <c r="B696" s="158">
        <v>4</v>
      </c>
      <c r="C696" t="s">
        <v>226</v>
      </c>
      <c r="D696" s="158" t="s">
        <v>36</v>
      </c>
      <c r="E696" s="162">
        <v>3.2933997859222934</v>
      </c>
      <c r="F696" s="163">
        <v>111931.29733090039</v>
      </c>
      <c r="G696" s="163">
        <f>G695*2</f>
        <v>5575.1850000000004</v>
      </c>
      <c r="H696" s="161">
        <v>9.2527472527472536</v>
      </c>
      <c r="I696" s="158" t="s">
        <v>56</v>
      </c>
      <c r="J696" s="11"/>
    </row>
    <row r="697" spans="1:10" ht="14.25" x14ac:dyDescent="0.2">
      <c r="A697" s="158">
        <v>325</v>
      </c>
      <c r="B697" s="158">
        <v>1</v>
      </c>
      <c r="C697" t="s">
        <v>227</v>
      </c>
      <c r="D697" s="158" t="s">
        <v>36</v>
      </c>
      <c r="E697" s="162">
        <v>1.8151047446071726</v>
      </c>
      <c r="F697" s="163">
        <v>56525.288908365881</v>
      </c>
      <c r="G697" s="163">
        <v>3652.12</v>
      </c>
      <c r="H697" s="161">
        <v>2.2050074367873078</v>
      </c>
      <c r="I697" s="158" t="s">
        <v>56</v>
      </c>
      <c r="J697" s="11"/>
    </row>
    <row r="698" spans="1:10" ht="14.25" x14ac:dyDescent="0.2">
      <c r="A698" s="158">
        <v>325</v>
      </c>
      <c r="B698" s="158">
        <v>2</v>
      </c>
      <c r="C698" t="s">
        <v>227</v>
      </c>
      <c r="D698" s="158" t="s">
        <v>36</v>
      </c>
      <c r="E698" s="162">
        <v>2.2119612196023621</v>
      </c>
      <c r="F698" s="163">
        <v>68317.446757440499</v>
      </c>
      <c r="G698" s="163">
        <f>G697*1.2</f>
        <v>4382.5439999999999</v>
      </c>
      <c r="H698" s="161">
        <v>3.4714102564102562</v>
      </c>
      <c r="I698" s="158" t="s">
        <v>56</v>
      </c>
      <c r="J698" s="11"/>
    </row>
    <row r="699" spans="1:10" ht="14.25" x14ac:dyDescent="0.2">
      <c r="A699" s="158">
        <v>325</v>
      </c>
      <c r="B699" s="158">
        <v>3</v>
      </c>
      <c r="C699" t="s">
        <v>227</v>
      </c>
      <c r="D699" s="158" t="s">
        <v>36</v>
      </c>
      <c r="E699" s="162">
        <v>2.8260218277360711</v>
      </c>
      <c r="F699" s="163">
        <v>80337.643000774275</v>
      </c>
      <c r="G699" s="163">
        <f>G698*1.1</f>
        <v>4820.7984000000006</v>
      </c>
      <c r="H699" s="161">
        <v>5.5100603621730384</v>
      </c>
      <c r="I699" s="158" t="s">
        <v>56</v>
      </c>
      <c r="J699" s="11"/>
    </row>
    <row r="700" spans="1:10" ht="14.25" x14ac:dyDescent="0.2">
      <c r="A700" s="158">
        <v>325</v>
      </c>
      <c r="B700" s="158">
        <v>4</v>
      </c>
      <c r="C700" t="s">
        <v>227</v>
      </c>
      <c r="D700" s="158" t="s">
        <v>36</v>
      </c>
      <c r="E700" s="162">
        <v>4.113772855914462</v>
      </c>
      <c r="F700" s="163">
        <v>145611.02118866742</v>
      </c>
      <c r="G700" s="163">
        <f>G699*1.8</f>
        <v>8677.4371200000005</v>
      </c>
      <c r="H700" s="161">
        <v>10.719714964370546</v>
      </c>
      <c r="I700" s="158" t="s">
        <v>56</v>
      </c>
      <c r="J700" s="11"/>
    </row>
    <row r="701" spans="1:10" ht="14.25" x14ac:dyDescent="0.2">
      <c r="A701" s="158">
        <v>326</v>
      </c>
      <c r="B701" s="158">
        <v>1</v>
      </c>
      <c r="C701" t="s">
        <v>228</v>
      </c>
      <c r="D701" s="158" t="s">
        <v>36</v>
      </c>
      <c r="E701" s="162">
        <v>1.1929559358497044</v>
      </c>
      <c r="F701" s="163">
        <v>30233.111748669224</v>
      </c>
      <c r="G701" s="163">
        <v>2254.87</v>
      </c>
      <c r="H701" s="161">
        <v>2.0710860381089247</v>
      </c>
      <c r="I701" s="158" t="s">
        <v>56</v>
      </c>
      <c r="J701" s="11"/>
    </row>
    <row r="702" spans="1:10" ht="14.25" x14ac:dyDescent="0.2">
      <c r="A702" s="158">
        <v>326</v>
      </c>
      <c r="B702" s="158">
        <v>2</v>
      </c>
      <c r="C702" t="s">
        <v>228</v>
      </c>
      <c r="D702" s="158" t="s">
        <v>36</v>
      </c>
      <c r="E702" s="162">
        <v>1.3058578852166878</v>
      </c>
      <c r="F702" s="163">
        <v>34054.013290444913</v>
      </c>
      <c r="G702" s="163">
        <f>G701*1.1</f>
        <v>2480.357</v>
      </c>
      <c r="H702" s="161">
        <v>2.5070619149285598</v>
      </c>
      <c r="I702" s="158" t="s">
        <v>56</v>
      </c>
      <c r="J702" s="11"/>
    </row>
    <row r="703" spans="1:10" ht="14.25" x14ac:dyDescent="0.2">
      <c r="A703" s="158">
        <v>326</v>
      </c>
      <c r="B703" s="158">
        <v>3</v>
      </c>
      <c r="C703" t="s">
        <v>228</v>
      </c>
      <c r="D703" s="158" t="s">
        <v>36</v>
      </c>
      <c r="E703" s="162">
        <v>1.8379555609509683</v>
      </c>
      <c r="F703" s="163">
        <v>48796.040442173675</v>
      </c>
      <c r="G703" s="163">
        <f>G702*1.4</f>
        <v>3472.4997999999996</v>
      </c>
      <c r="H703" s="161">
        <v>3.3996206799662825</v>
      </c>
      <c r="I703" s="158" t="s">
        <v>56</v>
      </c>
      <c r="J703" s="11"/>
    </row>
    <row r="704" spans="1:10" ht="14.25" x14ac:dyDescent="0.2">
      <c r="A704" s="158">
        <v>326</v>
      </c>
      <c r="B704" s="158">
        <v>4</v>
      </c>
      <c r="C704" t="s">
        <v>228</v>
      </c>
      <c r="D704" s="158" t="s">
        <v>36</v>
      </c>
      <c r="E704" s="162">
        <v>2.763547409334751</v>
      </c>
      <c r="F704" s="163">
        <v>101121.2688318147</v>
      </c>
      <c r="G704" s="163">
        <f>G703*2</f>
        <v>6944.9995999999992</v>
      </c>
      <c r="H704" s="161">
        <v>8.1293001186239628</v>
      </c>
      <c r="I704" s="158" t="s">
        <v>56</v>
      </c>
      <c r="J704" s="11"/>
    </row>
    <row r="705" spans="1:10" ht="14.25" x14ac:dyDescent="0.2">
      <c r="A705" s="158">
        <v>340</v>
      </c>
      <c r="B705" s="158">
        <v>1</v>
      </c>
      <c r="C705" t="s">
        <v>229</v>
      </c>
      <c r="D705" s="158" t="s">
        <v>35</v>
      </c>
      <c r="E705" s="159" t="s">
        <v>34</v>
      </c>
      <c r="F705" s="160" t="s">
        <v>32</v>
      </c>
      <c r="G705" s="160" t="s">
        <v>32</v>
      </c>
      <c r="H705" s="161">
        <v>3.1379811183732751</v>
      </c>
      <c r="I705" s="158" t="s">
        <v>29</v>
      </c>
      <c r="J705" s="11"/>
    </row>
    <row r="706" spans="1:10" ht="14.25" x14ac:dyDescent="0.2">
      <c r="A706" s="158">
        <v>340</v>
      </c>
      <c r="B706" s="158">
        <v>2</v>
      </c>
      <c r="C706" t="s">
        <v>229</v>
      </c>
      <c r="D706" s="158" t="s">
        <v>35</v>
      </c>
      <c r="E706" s="159" t="s">
        <v>34</v>
      </c>
      <c r="F706" s="160" t="s">
        <v>32</v>
      </c>
      <c r="G706" s="160" t="s">
        <v>32</v>
      </c>
      <c r="H706" s="161">
        <v>3.7897951142631991</v>
      </c>
      <c r="I706" s="158" t="s">
        <v>29</v>
      </c>
      <c r="J706" s="11"/>
    </row>
    <row r="707" spans="1:10" ht="14.25" x14ac:dyDescent="0.2">
      <c r="A707" s="158">
        <v>340</v>
      </c>
      <c r="B707" s="158">
        <v>3</v>
      </c>
      <c r="C707" t="s">
        <v>229</v>
      </c>
      <c r="D707" s="158" t="s">
        <v>35</v>
      </c>
      <c r="E707" s="159" t="s">
        <v>34</v>
      </c>
      <c r="F707" s="160" t="s">
        <v>32</v>
      </c>
      <c r="G707" s="160" t="s">
        <v>32</v>
      </c>
      <c r="H707" s="161">
        <v>5.0983778126635269</v>
      </c>
      <c r="I707" s="158" t="s">
        <v>29</v>
      </c>
      <c r="J707" s="11"/>
    </row>
    <row r="708" spans="1:10" ht="14.25" x14ac:dyDescent="0.2">
      <c r="A708" s="158">
        <v>340</v>
      </c>
      <c r="B708" s="158">
        <v>4</v>
      </c>
      <c r="C708" t="s">
        <v>229</v>
      </c>
      <c r="D708" s="158" t="s">
        <v>35</v>
      </c>
      <c r="E708" s="159" t="s">
        <v>34</v>
      </c>
      <c r="F708" s="160" t="s">
        <v>32</v>
      </c>
      <c r="G708" s="160" t="s">
        <v>32</v>
      </c>
      <c r="H708" s="161">
        <v>7.0840480274442541</v>
      </c>
      <c r="I708" s="158" t="s">
        <v>29</v>
      </c>
      <c r="J708" s="11"/>
    </row>
    <row r="709" spans="1:10" ht="14.25" x14ac:dyDescent="0.2">
      <c r="A709" s="158">
        <v>341</v>
      </c>
      <c r="B709" s="158">
        <v>1</v>
      </c>
      <c r="C709" t="s">
        <v>230</v>
      </c>
      <c r="D709" s="158" t="s">
        <v>35</v>
      </c>
      <c r="E709" s="162">
        <v>0.46415859704781526</v>
      </c>
      <c r="F709" s="163">
        <v>15467.531101849157</v>
      </c>
      <c r="G709" s="163">
        <v>548.36</v>
      </c>
      <c r="H709" s="161">
        <v>3.0325134294599945</v>
      </c>
      <c r="I709" s="158" t="s">
        <v>56</v>
      </c>
      <c r="J709" s="11"/>
    </row>
    <row r="710" spans="1:10" ht="14.25" x14ac:dyDescent="0.2">
      <c r="A710" s="158">
        <v>341</v>
      </c>
      <c r="B710" s="158">
        <v>2</v>
      </c>
      <c r="C710" t="s">
        <v>230</v>
      </c>
      <c r="D710" s="158" t="s">
        <v>35</v>
      </c>
      <c r="E710" s="162">
        <v>0.55514780974531441</v>
      </c>
      <c r="F710" s="163">
        <v>19543.429772720341</v>
      </c>
      <c r="G710" s="163">
        <f>G709*1.3</f>
        <v>712.86800000000005</v>
      </c>
      <c r="H710" s="161">
        <v>3.5171507809078966</v>
      </c>
      <c r="I710" s="158" t="s">
        <v>56</v>
      </c>
      <c r="J710" s="11"/>
    </row>
    <row r="711" spans="1:10" ht="14.25" x14ac:dyDescent="0.2">
      <c r="A711" s="158">
        <v>341</v>
      </c>
      <c r="B711" s="158">
        <v>3</v>
      </c>
      <c r="C711" t="s">
        <v>230</v>
      </c>
      <c r="D711" s="158" t="s">
        <v>35</v>
      </c>
      <c r="E711" s="162">
        <v>0.74601317037040193</v>
      </c>
      <c r="F711" s="163">
        <v>27751.109888288654</v>
      </c>
      <c r="G711" s="163">
        <f>G710*1.4</f>
        <v>998.01520000000005</v>
      </c>
      <c r="H711" s="161">
        <v>4.3840922531046722</v>
      </c>
      <c r="I711" s="158" t="s">
        <v>56</v>
      </c>
      <c r="J711" s="11"/>
    </row>
    <row r="712" spans="1:10" ht="14.25" x14ac:dyDescent="0.2">
      <c r="A712" s="158">
        <v>341</v>
      </c>
      <c r="B712" s="158">
        <v>4</v>
      </c>
      <c r="C712" t="s">
        <v>230</v>
      </c>
      <c r="D712" s="158" t="s">
        <v>35</v>
      </c>
      <c r="E712" s="162">
        <v>1.5624328097800553</v>
      </c>
      <c r="F712" s="163">
        <v>71054.81576082141</v>
      </c>
      <c r="G712" s="163">
        <f>G711*2.5</f>
        <v>2495.038</v>
      </c>
      <c r="H712" s="161">
        <v>7.7113702623906706</v>
      </c>
      <c r="I712" s="158" t="s">
        <v>56</v>
      </c>
      <c r="J712" s="11"/>
    </row>
    <row r="713" spans="1:10" ht="14.25" x14ac:dyDescent="0.2">
      <c r="A713" s="158">
        <v>342</v>
      </c>
      <c r="B713" s="158">
        <v>1</v>
      </c>
      <c r="C713" t="s">
        <v>231</v>
      </c>
      <c r="D713" s="158" t="s">
        <v>35</v>
      </c>
      <c r="E713" s="162">
        <v>0.51932332515708346</v>
      </c>
      <c r="F713" s="163">
        <v>19952.043654595138</v>
      </c>
      <c r="G713" s="163">
        <v>605.45000000000005</v>
      </c>
      <c r="H713" s="161">
        <v>2.453324808184143</v>
      </c>
      <c r="I713" s="158" t="s">
        <v>56</v>
      </c>
      <c r="J713" s="11"/>
    </row>
    <row r="714" spans="1:10" ht="14.25" x14ac:dyDescent="0.2">
      <c r="A714" s="158">
        <v>342</v>
      </c>
      <c r="B714" s="158">
        <v>2</v>
      </c>
      <c r="C714" t="s">
        <v>231</v>
      </c>
      <c r="D714" s="158" t="s">
        <v>35</v>
      </c>
      <c r="E714" s="162">
        <v>0.65417945229900754</v>
      </c>
      <c r="F714" s="163">
        <v>23449.22292403055</v>
      </c>
      <c r="G714" s="163">
        <f>G713*1.1</f>
        <v>665.99500000000012</v>
      </c>
      <c r="H714" s="161">
        <v>3.4044876589379207</v>
      </c>
      <c r="I714" s="158" t="s">
        <v>56</v>
      </c>
      <c r="J714" s="11"/>
    </row>
    <row r="715" spans="1:10" ht="14.25" x14ac:dyDescent="0.2">
      <c r="A715" s="158">
        <v>342</v>
      </c>
      <c r="B715" s="158">
        <v>3</v>
      </c>
      <c r="C715" t="s">
        <v>231</v>
      </c>
      <c r="D715" s="158" t="s">
        <v>35</v>
      </c>
      <c r="E715" s="162">
        <v>0.91875862336925462</v>
      </c>
      <c r="F715" s="163">
        <v>34638.644011125769</v>
      </c>
      <c r="G715" s="163">
        <f>G714*1.4</f>
        <v>932.39300000000014</v>
      </c>
      <c r="H715" s="161">
        <v>4.9150197628458496</v>
      </c>
      <c r="I715" s="158" t="s">
        <v>56</v>
      </c>
      <c r="J715" s="11"/>
    </row>
    <row r="716" spans="1:10" ht="14.25" x14ac:dyDescent="0.2">
      <c r="A716" s="158">
        <v>342</v>
      </c>
      <c r="B716" s="158">
        <v>4</v>
      </c>
      <c r="C716" t="s">
        <v>231</v>
      </c>
      <c r="D716" s="158" t="s">
        <v>35</v>
      </c>
      <c r="E716" s="162">
        <v>1.8033011614267052</v>
      </c>
      <c r="F716" s="163">
        <v>78964.659364188134</v>
      </c>
      <c r="G716" s="163">
        <f>G715*2.5</f>
        <v>2330.9825000000005</v>
      </c>
      <c r="H716" s="161">
        <v>8.3106796116504853</v>
      </c>
      <c r="I716" s="158" t="s">
        <v>56</v>
      </c>
      <c r="J716" s="11"/>
    </row>
    <row r="717" spans="1:10" ht="14.25" x14ac:dyDescent="0.2">
      <c r="A717" s="158">
        <v>343</v>
      </c>
      <c r="B717" s="158">
        <v>1</v>
      </c>
      <c r="C717" t="s">
        <v>232</v>
      </c>
      <c r="D717" s="158" t="s">
        <v>36</v>
      </c>
      <c r="E717" s="162">
        <v>0.80065010137050519</v>
      </c>
      <c r="F717" s="163">
        <v>28098.473754881354</v>
      </c>
      <c r="G717" s="163">
        <v>942.56</v>
      </c>
      <c r="H717" s="161">
        <v>3.4493608652900689</v>
      </c>
      <c r="I717" s="158" t="s">
        <v>56</v>
      </c>
      <c r="J717" s="11"/>
    </row>
    <row r="718" spans="1:10" ht="14.25" x14ac:dyDescent="0.2">
      <c r="A718" s="158">
        <v>343</v>
      </c>
      <c r="B718" s="158">
        <v>2</v>
      </c>
      <c r="C718" t="s">
        <v>232</v>
      </c>
      <c r="D718" s="158" t="s">
        <v>36</v>
      </c>
      <c r="E718" s="162">
        <v>0.94592225103200989</v>
      </c>
      <c r="F718" s="163">
        <v>36033.355895256653</v>
      </c>
      <c r="G718" s="163">
        <f>G717*1.2</f>
        <v>1131.0719999999999</v>
      </c>
      <c r="H718" s="161">
        <v>4.819758156513803</v>
      </c>
      <c r="I718" s="158" t="s">
        <v>56</v>
      </c>
      <c r="J718" s="11"/>
    </row>
    <row r="719" spans="1:10" ht="14.25" x14ac:dyDescent="0.2">
      <c r="A719" s="158">
        <v>343</v>
      </c>
      <c r="B719" s="158">
        <v>3</v>
      </c>
      <c r="C719" t="s">
        <v>232</v>
      </c>
      <c r="D719" s="158" t="s">
        <v>36</v>
      </c>
      <c r="E719" s="162">
        <v>1.4378183419700334</v>
      </c>
      <c r="F719" s="163">
        <v>55393.888174561143</v>
      </c>
      <c r="G719" s="163">
        <f>G718*1.5</f>
        <v>1696.6079999999997</v>
      </c>
      <c r="H719" s="161">
        <v>7.4557570461000653</v>
      </c>
      <c r="I719" s="158" t="s">
        <v>56</v>
      </c>
      <c r="J719" s="11"/>
    </row>
    <row r="720" spans="1:10" ht="14.25" x14ac:dyDescent="0.2">
      <c r="A720" s="158">
        <v>343</v>
      </c>
      <c r="B720" s="158">
        <v>4</v>
      </c>
      <c r="C720" t="s">
        <v>232</v>
      </c>
      <c r="D720" s="158" t="s">
        <v>36</v>
      </c>
      <c r="E720" s="162">
        <v>2.5291768693233405</v>
      </c>
      <c r="F720" s="163">
        <v>110999.04357391705</v>
      </c>
      <c r="G720" s="163">
        <f>G719*2</f>
        <v>3393.2159999999994</v>
      </c>
      <c r="H720" s="161">
        <v>11.66712141882674</v>
      </c>
      <c r="I720" s="158" t="s">
        <v>56</v>
      </c>
      <c r="J720" s="11"/>
    </row>
    <row r="721" spans="1:10" ht="14.25" x14ac:dyDescent="0.2">
      <c r="A721" s="158">
        <v>344</v>
      </c>
      <c r="B721" s="158">
        <v>1</v>
      </c>
      <c r="C721" t="s">
        <v>233</v>
      </c>
      <c r="D721" s="158" t="s">
        <v>35</v>
      </c>
      <c r="E721" s="162">
        <v>0.69735902915614312</v>
      </c>
      <c r="F721" s="163">
        <v>25970.649332975554</v>
      </c>
      <c r="G721" s="163">
        <v>1058.21</v>
      </c>
      <c r="H721" s="161">
        <v>4.1289433384379786</v>
      </c>
      <c r="I721" s="158" t="s">
        <v>56</v>
      </c>
      <c r="J721" s="11"/>
    </row>
    <row r="722" spans="1:10" ht="14.25" x14ac:dyDescent="0.2">
      <c r="A722" s="158">
        <v>344</v>
      </c>
      <c r="B722" s="158">
        <v>2</v>
      </c>
      <c r="C722" t="s">
        <v>233</v>
      </c>
      <c r="D722" s="158" t="s">
        <v>35</v>
      </c>
      <c r="E722" s="162">
        <v>0.87577775201007801</v>
      </c>
      <c r="F722" s="163">
        <v>32112.383189520635</v>
      </c>
      <c r="G722" s="163">
        <f>G721*1.2</f>
        <v>1269.8520000000001</v>
      </c>
      <c r="H722" s="161">
        <v>5.4295079175889667</v>
      </c>
      <c r="I722" s="158" t="s">
        <v>56</v>
      </c>
      <c r="J722" s="11"/>
    </row>
    <row r="723" spans="1:10" ht="14.25" x14ac:dyDescent="0.2">
      <c r="A723" s="158">
        <v>344</v>
      </c>
      <c r="B723" s="158">
        <v>3</v>
      </c>
      <c r="C723" t="s">
        <v>233</v>
      </c>
      <c r="D723" s="158" t="s">
        <v>35</v>
      </c>
      <c r="E723" s="162">
        <v>1.2952886644839299</v>
      </c>
      <c r="F723" s="163">
        <v>49034.953241794632</v>
      </c>
      <c r="G723" s="163">
        <f>G722*1.5</f>
        <v>1904.7780000000002</v>
      </c>
      <c r="H723" s="161">
        <v>7.9614838480653178</v>
      </c>
      <c r="I723" s="158" t="s">
        <v>56</v>
      </c>
      <c r="J723" s="11"/>
    </row>
    <row r="724" spans="1:10" ht="14.25" x14ac:dyDescent="0.2">
      <c r="A724" s="158">
        <v>344</v>
      </c>
      <c r="B724" s="158">
        <v>4</v>
      </c>
      <c r="C724" t="s">
        <v>233</v>
      </c>
      <c r="D724" s="158" t="s">
        <v>35</v>
      </c>
      <c r="E724" s="162">
        <v>2.2654942834141192</v>
      </c>
      <c r="F724" s="163">
        <v>97324.312133638392</v>
      </c>
      <c r="G724" s="163">
        <f>G723*1.9</f>
        <v>3619.0782000000004</v>
      </c>
      <c r="H724" s="161">
        <v>12.674733785091965</v>
      </c>
      <c r="I724" s="158" t="s">
        <v>56</v>
      </c>
      <c r="J724" s="11"/>
    </row>
    <row r="725" spans="1:10" ht="14.25" x14ac:dyDescent="0.2">
      <c r="A725" s="158">
        <v>346</v>
      </c>
      <c r="B725" s="158">
        <v>1</v>
      </c>
      <c r="C725" t="s">
        <v>234</v>
      </c>
      <c r="D725" s="158" t="s">
        <v>35</v>
      </c>
      <c r="E725" s="162">
        <v>0.62570830988582349</v>
      </c>
      <c r="F725" s="163">
        <v>22926.156500846471</v>
      </c>
      <c r="G725" s="163">
        <v>647.21</v>
      </c>
      <c r="H725" s="161">
        <v>3.0950727154330369</v>
      </c>
      <c r="I725" s="158" t="s">
        <v>56</v>
      </c>
      <c r="J725" s="11"/>
    </row>
    <row r="726" spans="1:10" ht="14.25" x14ac:dyDescent="0.2">
      <c r="A726" s="158">
        <v>346</v>
      </c>
      <c r="B726" s="158">
        <v>2</v>
      </c>
      <c r="C726" t="s">
        <v>234</v>
      </c>
      <c r="D726" s="158" t="s">
        <v>35</v>
      </c>
      <c r="E726" s="162">
        <v>0.85322078588577788</v>
      </c>
      <c r="F726" s="163">
        <v>32456.475611619731</v>
      </c>
      <c r="G726" s="163">
        <f>G725*1.4</f>
        <v>906.09399999999994</v>
      </c>
      <c r="H726" s="161">
        <v>4.2278675904541956</v>
      </c>
      <c r="I726" s="158" t="s">
        <v>56</v>
      </c>
      <c r="J726" s="11"/>
    </row>
    <row r="727" spans="1:10" ht="14.25" x14ac:dyDescent="0.2">
      <c r="A727" s="158">
        <v>346</v>
      </c>
      <c r="B727" s="158">
        <v>3</v>
      </c>
      <c r="C727" t="s">
        <v>234</v>
      </c>
      <c r="D727" s="158" t="s">
        <v>35</v>
      </c>
      <c r="E727" s="162">
        <v>1.4202771249368991</v>
      </c>
      <c r="F727" s="163">
        <v>59197.228764041254</v>
      </c>
      <c r="G727" s="163">
        <f>G726*1.8</f>
        <v>1630.9692</v>
      </c>
      <c r="H727" s="161">
        <v>7.0726176808266361</v>
      </c>
      <c r="I727" s="158" t="s">
        <v>56</v>
      </c>
      <c r="J727" s="11"/>
    </row>
    <row r="728" spans="1:10" ht="14.25" x14ac:dyDescent="0.2">
      <c r="A728" s="158">
        <v>346</v>
      </c>
      <c r="B728" s="158">
        <v>4</v>
      </c>
      <c r="C728" t="s">
        <v>234</v>
      </c>
      <c r="D728" s="158" t="s">
        <v>35</v>
      </c>
      <c r="E728" s="162">
        <v>3.2600577176577117</v>
      </c>
      <c r="F728" s="163">
        <v>145491.39879618367</v>
      </c>
      <c r="G728" s="163">
        <f>G727*2.4</f>
        <v>3914.3260799999998</v>
      </c>
      <c r="H728" s="161">
        <v>12.635849056603774</v>
      </c>
      <c r="I728" s="158" t="s">
        <v>56</v>
      </c>
      <c r="J728" s="11"/>
    </row>
    <row r="729" spans="1:10" ht="14.25" x14ac:dyDescent="0.2">
      <c r="A729" s="158">
        <v>347</v>
      </c>
      <c r="B729" s="158">
        <v>1</v>
      </c>
      <c r="C729" t="s">
        <v>235</v>
      </c>
      <c r="D729" s="158" t="s">
        <v>35</v>
      </c>
      <c r="E729" s="162">
        <v>0.61588113501338793</v>
      </c>
      <c r="F729" s="163">
        <v>22445.14681528059</v>
      </c>
      <c r="G729" s="163">
        <v>674.89</v>
      </c>
      <c r="H729" s="161">
        <v>3.0558327219369037</v>
      </c>
      <c r="I729" s="158" t="s">
        <v>56</v>
      </c>
      <c r="J729" s="11"/>
    </row>
    <row r="730" spans="1:10" ht="14.25" x14ac:dyDescent="0.2">
      <c r="A730" s="158">
        <v>347</v>
      </c>
      <c r="B730" s="158">
        <v>2</v>
      </c>
      <c r="C730" t="s">
        <v>235</v>
      </c>
      <c r="D730" s="158" t="s">
        <v>35</v>
      </c>
      <c r="E730" s="162">
        <v>0.75466790601538336</v>
      </c>
      <c r="F730" s="163">
        <v>26667.404428684502</v>
      </c>
      <c r="G730" s="163">
        <f>G729*1.1</f>
        <v>742.37900000000002</v>
      </c>
      <c r="H730" s="161">
        <v>3.9479528659876175</v>
      </c>
      <c r="I730" s="158" t="s">
        <v>56</v>
      </c>
      <c r="J730" s="11"/>
    </row>
    <row r="731" spans="1:10" ht="14.25" x14ac:dyDescent="0.2">
      <c r="A731" s="158">
        <v>347</v>
      </c>
      <c r="B731" s="158">
        <v>3</v>
      </c>
      <c r="C731" t="s">
        <v>235</v>
      </c>
      <c r="D731" s="158" t="s">
        <v>35</v>
      </c>
      <c r="E731" s="162">
        <v>1.0101834572191488</v>
      </c>
      <c r="F731" s="163">
        <v>36567.874377635279</v>
      </c>
      <c r="G731" s="163">
        <f>G730*1.3</f>
        <v>965.09270000000004</v>
      </c>
      <c r="H731" s="161">
        <v>5.1257613451145234</v>
      </c>
      <c r="I731" s="158" t="s">
        <v>56</v>
      </c>
      <c r="J731" s="11"/>
    </row>
    <row r="732" spans="1:10" ht="14.25" x14ac:dyDescent="0.2">
      <c r="A732" s="158">
        <v>347</v>
      </c>
      <c r="B732" s="158">
        <v>4</v>
      </c>
      <c r="C732" t="s">
        <v>235</v>
      </c>
      <c r="D732" s="158" t="s">
        <v>35</v>
      </c>
      <c r="E732" s="162">
        <v>1.9829780374214545</v>
      </c>
      <c r="F732" s="163">
        <v>86485.480805644474</v>
      </c>
      <c r="G732" s="163">
        <f>G731*2.3</f>
        <v>2219.7132099999999</v>
      </c>
      <c r="H732" s="161">
        <v>8.9685379395434914</v>
      </c>
      <c r="I732" s="158" t="s">
        <v>56</v>
      </c>
      <c r="J732" s="11"/>
    </row>
    <row r="733" spans="1:10" ht="14.25" x14ac:dyDescent="0.2">
      <c r="A733" s="158">
        <v>349</v>
      </c>
      <c r="B733" s="158">
        <v>1</v>
      </c>
      <c r="C733" t="s">
        <v>236</v>
      </c>
      <c r="D733" s="158" t="s">
        <v>35</v>
      </c>
      <c r="E733" s="162">
        <v>0.51944825278952911</v>
      </c>
      <c r="F733" s="163">
        <v>20715.438651008586</v>
      </c>
      <c r="G733" s="163">
        <v>652.87</v>
      </c>
      <c r="H733" s="161">
        <v>2.9490592014685637</v>
      </c>
      <c r="I733" s="158" t="s">
        <v>56</v>
      </c>
      <c r="J733" s="11"/>
    </row>
    <row r="734" spans="1:10" ht="14.25" x14ac:dyDescent="0.2">
      <c r="A734" s="158">
        <v>349</v>
      </c>
      <c r="B734" s="158">
        <v>2</v>
      </c>
      <c r="C734" t="s">
        <v>236</v>
      </c>
      <c r="D734" s="158" t="s">
        <v>35</v>
      </c>
      <c r="E734" s="162">
        <v>0.77445482345555416</v>
      </c>
      <c r="F734" s="163">
        <v>30515.414891178509</v>
      </c>
      <c r="G734" s="163">
        <f>G733*1.4</f>
        <v>914.01799999999992</v>
      </c>
      <c r="H734" s="161">
        <v>4.7039567773716824</v>
      </c>
      <c r="I734" s="158" t="s">
        <v>56</v>
      </c>
      <c r="J734" s="11"/>
    </row>
    <row r="735" spans="1:10" ht="14.25" x14ac:dyDescent="0.2">
      <c r="A735" s="158">
        <v>349</v>
      </c>
      <c r="B735" s="158">
        <v>3</v>
      </c>
      <c r="C735" t="s">
        <v>236</v>
      </c>
      <c r="D735" s="158" t="s">
        <v>35</v>
      </c>
      <c r="E735" s="162">
        <v>1.1576334521113589</v>
      </c>
      <c r="F735" s="163">
        <v>44976.096457129621</v>
      </c>
      <c r="G735" s="163">
        <f>G734*1.4</f>
        <v>1279.6251999999997</v>
      </c>
      <c r="H735" s="161">
        <v>6.9705464868701208</v>
      </c>
      <c r="I735" s="158" t="s">
        <v>56</v>
      </c>
      <c r="J735" s="11"/>
    </row>
    <row r="736" spans="1:10" ht="14.25" x14ac:dyDescent="0.2">
      <c r="A736" s="158">
        <v>349</v>
      </c>
      <c r="B736" s="158">
        <v>4</v>
      </c>
      <c r="C736" t="s">
        <v>236</v>
      </c>
      <c r="D736" s="158" t="s">
        <v>35</v>
      </c>
      <c r="E736" s="162">
        <v>2.1321712964395259</v>
      </c>
      <c r="F736" s="163">
        <v>97580.236703456801</v>
      </c>
      <c r="G736" s="163">
        <f>G735*2.1</f>
        <v>2687.2129199999995</v>
      </c>
      <c r="H736" s="161">
        <v>9.7607526881720439</v>
      </c>
      <c r="I736" s="158" t="s">
        <v>56</v>
      </c>
      <c r="J736" s="11"/>
    </row>
    <row r="737" spans="1:10" ht="14.25" x14ac:dyDescent="0.2">
      <c r="A737" s="158">
        <v>351</v>
      </c>
      <c r="B737" s="158">
        <v>1</v>
      </c>
      <c r="C737" t="s">
        <v>237</v>
      </c>
      <c r="D737" s="158" t="s">
        <v>35</v>
      </c>
      <c r="E737" s="162">
        <v>0.50971462102779519</v>
      </c>
      <c r="F737" s="163">
        <v>21228.46528250739</v>
      </c>
      <c r="G737" s="163">
        <v>615.47</v>
      </c>
      <c r="H737" s="161">
        <v>2.6670153202485696</v>
      </c>
      <c r="I737" s="158" t="s">
        <v>56</v>
      </c>
      <c r="J737" s="11"/>
    </row>
    <row r="738" spans="1:10" ht="14.25" x14ac:dyDescent="0.2">
      <c r="A738" s="158">
        <v>351</v>
      </c>
      <c r="B738" s="158">
        <v>2</v>
      </c>
      <c r="C738" t="s">
        <v>237</v>
      </c>
      <c r="D738" s="158" t="s">
        <v>35</v>
      </c>
      <c r="E738" s="162">
        <v>0.59482938238174632</v>
      </c>
      <c r="F738" s="163">
        <v>22043.715782554234</v>
      </c>
      <c r="G738" s="163">
        <f>G737*1.03</f>
        <v>633.93410000000006</v>
      </c>
      <c r="H738" s="161">
        <v>3.6688020301426669</v>
      </c>
      <c r="I738" s="158" t="s">
        <v>56</v>
      </c>
      <c r="J738" s="11"/>
    </row>
    <row r="739" spans="1:10" ht="14.25" x14ac:dyDescent="0.2">
      <c r="A739" s="158">
        <v>351</v>
      </c>
      <c r="B739" s="158">
        <v>3</v>
      </c>
      <c r="C739" t="s">
        <v>237</v>
      </c>
      <c r="D739" s="158" t="s">
        <v>35</v>
      </c>
      <c r="E739" s="162">
        <v>0.9273753244211862</v>
      </c>
      <c r="F739" s="163">
        <v>36949.973328059066</v>
      </c>
      <c r="G739" s="163">
        <f>G738*1.6</f>
        <v>1014.2945600000002</v>
      </c>
      <c r="H739" s="161">
        <v>5.5785123966942152</v>
      </c>
      <c r="I739" s="158" t="s">
        <v>56</v>
      </c>
      <c r="J739" s="11"/>
    </row>
    <row r="740" spans="1:10" ht="14.25" x14ac:dyDescent="0.2">
      <c r="A740" s="158">
        <v>351</v>
      </c>
      <c r="B740" s="158">
        <v>4</v>
      </c>
      <c r="C740" t="s">
        <v>237</v>
      </c>
      <c r="D740" s="158" t="s">
        <v>35</v>
      </c>
      <c r="E740" s="162">
        <v>1.76283353903452</v>
      </c>
      <c r="F740" s="163">
        <v>70184.579042483136</v>
      </c>
      <c r="G740" s="163">
        <f>G739*1.8</f>
        <v>1825.7302080000004</v>
      </c>
      <c r="H740" s="161">
        <v>9.5970409051349002</v>
      </c>
      <c r="I740" s="158" t="s">
        <v>56</v>
      </c>
      <c r="J740" s="11"/>
    </row>
    <row r="741" spans="1:10" ht="14.25" x14ac:dyDescent="0.2">
      <c r="A741" s="158">
        <v>361</v>
      </c>
      <c r="B741" s="158">
        <v>1</v>
      </c>
      <c r="C741" t="s">
        <v>238</v>
      </c>
      <c r="D741" s="158" t="s">
        <v>35</v>
      </c>
      <c r="E741" s="162">
        <v>1.447879384639718</v>
      </c>
      <c r="F741" s="163">
        <v>50778.741232428671</v>
      </c>
      <c r="G741" s="163">
        <v>2158.14</v>
      </c>
      <c r="H741" s="161">
        <v>3.7188521612786052</v>
      </c>
      <c r="I741" s="158" t="s">
        <v>56</v>
      </c>
      <c r="J741" s="11"/>
    </row>
    <row r="742" spans="1:10" ht="14.25" x14ac:dyDescent="0.2">
      <c r="A742" s="158">
        <v>361</v>
      </c>
      <c r="B742" s="158">
        <v>2</v>
      </c>
      <c r="C742" t="s">
        <v>238</v>
      </c>
      <c r="D742" s="158" t="s">
        <v>35</v>
      </c>
      <c r="E742" s="162">
        <v>1.7870868955835437</v>
      </c>
      <c r="F742" s="163">
        <v>62249.853177989564</v>
      </c>
      <c r="G742" s="163">
        <f>G741*1.2</f>
        <v>2589.7679999999996</v>
      </c>
      <c r="H742" s="161">
        <v>6.9653159340659343</v>
      </c>
      <c r="I742" s="158" t="s">
        <v>56</v>
      </c>
      <c r="J742" s="11"/>
    </row>
    <row r="743" spans="1:10" ht="14.25" x14ac:dyDescent="0.2">
      <c r="A743" s="158">
        <v>361</v>
      </c>
      <c r="B743" s="158">
        <v>3</v>
      </c>
      <c r="C743" t="s">
        <v>238</v>
      </c>
      <c r="D743" s="158" t="s">
        <v>35</v>
      </c>
      <c r="E743" s="162">
        <v>2.9410009292360981</v>
      </c>
      <c r="F743" s="163">
        <v>113814.18851112394</v>
      </c>
      <c r="G743" s="163">
        <f>G742*1.8</f>
        <v>4661.5823999999993</v>
      </c>
      <c r="H743" s="161">
        <v>12.825156110615522</v>
      </c>
      <c r="I743" s="158" t="s">
        <v>56</v>
      </c>
      <c r="J743" s="11"/>
    </row>
    <row r="744" spans="1:10" ht="14.25" x14ac:dyDescent="0.2">
      <c r="A744" s="158">
        <v>361</v>
      </c>
      <c r="B744" s="158">
        <v>4</v>
      </c>
      <c r="C744" t="s">
        <v>238</v>
      </c>
      <c r="D744" s="158" t="s">
        <v>35</v>
      </c>
      <c r="E744" s="162">
        <v>5.6691044197238778</v>
      </c>
      <c r="F744" s="163">
        <v>241898.65926951554</v>
      </c>
      <c r="G744" s="163">
        <f>G743*2.1</f>
        <v>9789.3230399999993</v>
      </c>
      <c r="H744" s="161">
        <v>21.381395348837209</v>
      </c>
      <c r="I744" s="158" t="s">
        <v>56</v>
      </c>
      <c r="J744" s="11"/>
    </row>
    <row r="745" spans="1:10" ht="14.25" x14ac:dyDescent="0.2">
      <c r="A745" s="158">
        <v>362</v>
      </c>
      <c r="B745" s="158">
        <v>1</v>
      </c>
      <c r="C745" t="s">
        <v>239</v>
      </c>
      <c r="D745" s="158" t="s">
        <v>36</v>
      </c>
      <c r="E745" s="159" t="s">
        <v>34</v>
      </c>
      <c r="F745" s="160" t="s">
        <v>32</v>
      </c>
      <c r="G745" s="160" t="s">
        <v>32</v>
      </c>
      <c r="H745" s="161">
        <v>1.6597582037996546</v>
      </c>
      <c r="I745" s="158" t="s">
        <v>29</v>
      </c>
      <c r="J745" s="11"/>
    </row>
    <row r="746" spans="1:10" ht="14.25" x14ac:dyDescent="0.2">
      <c r="A746" s="158">
        <v>362</v>
      </c>
      <c r="B746" s="158">
        <v>2</v>
      </c>
      <c r="C746" t="s">
        <v>239</v>
      </c>
      <c r="D746" s="158" t="s">
        <v>36</v>
      </c>
      <c r="E746" s="159" t="s">
        <v>34</v>
      </c>
      <c r="F746" s="160" t="s">
        <v>32</v>
      </c>
      <c r="G746" s="160" t="s">
        <v>32</v>
      </c>
      <c r="H746" s="161">
        <v>2.0466437177280552</v>
      </c>
      <c r="I746" s="158" t="s">
        <v>29</v>
      </c>
      <c r="J746" s="11"/>
    </row>
    <row r="747" spans="1:10" ht="14.25" x14ac:dyDescent="0.2">
      <c r="A747" s="158">
        <v>362</v>
      </c>
      <c r="B747" s="158">
        <v>3</v>
      </c>
      <c r="C747" t="s">
        <v>239</v>
      </c>
      <c r="D747" s="158" t="s">
        <v>36</v>
      </c>
      <c r="E747" s="159" t="s">
        <v>34</v>
      </c>
      <c r="F747" s="160" t="s">
        <v>32</v>
      </c>
      <c r="G747" s="160" t="s">
        <v>32</v>
      </c>
      <c r="H747" s="161">
        <v>5.5631578947368423</v>
      </c>
      <c r="I747" s="158" t="s">
        <v>29</v>
      </c>
      <c r="J747" s="11"/>
    </row>
    <row r="748" spans="1:10" ht="14.25" x14ac:dyDescent="0.2">
      <c r="A748" s="158">
        <v>362</v>
      </c>
      <c r="B748" s="158">
        <v>4</v>
      </c>
      <c r="C748" t="s">
        <v>239</v>
      </c>
      <c r="D748" s="158" t="s">
        <v>36</v>
      </c>
      <c r="E748" s="159" t="s">
        <v>34</v>
      </c>
      <c r="F748" s="160" t="s">
        <v>32</v>
      </c>
      <c r="G748" s="160" t="s">
        <v>32</v>
      </c>
      <c r="H748" s="161">
        <v>8.2380952380952372</v>
      </c>
      <c r="I748" s="158" t="s">
        <v>29</v>
      </c>
      <c r="J748" s="11"/>
    </row>
    <row r="749" spans="1:10" ht="14.25" x14ac:dyDescent="0.2">
      <c r="A749" s="158">
        <v>363</v>
      </c>
      <c r="B749" s="158">
        <v>1</v>
      </c>
      <c r="C749" t="s">
        <v>240</v>
      </c>
      <c r="D749" s="158" t="s">
        <v>36</v>
      </c>
      <c r="E749" s="162">
        <v>1.1555073673425844</v>
      </c>
      <c r="F749" s="163">
        <v>42074.629309416574</v>
      </c>
      <c r="G749" s="163">
        <v>2542.36</v>
      </c>
      <c r="H749" s="161">
        <v>2.0330909090909093</v>
      </c>
      <c r="I749" s="158" t="s">
        <v>56</v>
      </c>
      <c r="J749" s="11"/>
    </row>
    <row r="750" spans="1:10" ht="14.25" x14ac:dyDescent="0.2">
      <c r="A750" s="158">
        <v>363</v>
      </c>
      <c r="B750" s="158">
        <v>2</v>
      </c>
      <c r="C750" t="s">
        <v>240</v>
      </c>
      <c r="D750" s="158" t="s">
        <v>36</v>
      </c>
      <c r="E750" s="162">
        <v>1.9921073518840242</v>
      </c>
      <c r="F750" s="163">
        <v>62123.597556695466</v>
      </c>
      <c r="G750" s="163">
        <f>G749*1.4</f>
        <v>3559.3040000000001</v>
      </c>
      <c r="H750" s="161">
        <v>3.3288485607008762</v>
      </c>
      <c r="I750" s="158" t="s">
        <v>56</v>
      </c>
      <c r="J750" s="11"/>
    </row>
    <row r="751" spans="1:10" ht="14.25" x14ac:dyDescent="0.2">
      <c r="A751" s="158">
        <v>363</v>
      </c>
      <c r="B751" s="158">
        <v>3</v>
      </c>
      <c r="C751" t="s">
        <v>240</v>
      </c>
      <c r="D751" s="158" t="s">
        <v>36</v>
      </c>
      <c r="E751" s="162">
        <v>2.4452936175470792</v>
      </c>
      <c r="F751" s="163">
        <v>78927.644713099333</v>
      </c>
      <c r="G751" s="163">
        <f>G750*1.2</f>
        <v>4271.1647999999996</v>
      </c>
      <c r="H751" s="161">
        <v>4.6450116009280746</v>
      </c>
      <c r="I751" s="158" t="s">
        <v>56</v>
      </c>
      <c r="J751" s="11"/>
    </row>
    <row r="752" spans="1:10" ht="14.25" x14ac:dyDescent="0.2">
      <c r="A752" s="158">
        <v>363</v>
      </c>
      <c r="B752" s="158">
        <v>4</v>
      </c>
      <c r="C752" t="s">
        <v>240</v>
      </c>
      <c r="D752" s="158" t="s">
        <v>36</v>
      </c>
      <c r="E752" s="162">
        <v>3.4490100926533422</v>
      </c>
      <c r="F752" s="163">
        <v>148110.83396258552</v>
      </c>
      <c r="G752" s="163">
        <f>G751*1.8</f>
        <v>7688.0966399999998</v>
      </c>
      <c r="H752" s="161">
        <v>10.142857142857142</v>
      </c>
      <c r="I752" s="158" t="s">
        <v>56</v>
      </c>
      <c r="J752" s="11"/>
    </row>
    <row r="753" spans="1:10" ht="14.25" x14ac:dyDescent="0.2">
      <c r="A753" s="158">
        <v>364</v>
      </c>
      <c r="B753" s="158">
        <v>1</v>
      </c>
      <c r="C753" t="s">
        <v>241</v>
      </c>
      <c r="D753" s="158" t="s">
        <v>36</v>
      </c>
      <c r="E753" s="162">
        <v>0.75390568139088854</v>
      </c>
      <c r="F753" s="163">
        <v>26715.611597407173</v>
      </c>
      <c r="G753" s="163">
        <v>859.52</v>
      </c>
      <c r="H753" s="161">
        <v>3.1027842227378191</v>
      </c>
      <c r="I753" s="158" t="s">
        <v>56</v>
      </c>
      <c r="J753" s="11"/>
    </row>
    <row r="754" spans="1:10" ht="14.25" x14ac:dyDescent="0.2">
      <c r="A754" s="158">
        <v>364</v>
      </c>
      <c r="B754" s="158">
        <v>2</v>
      </c>
      <c r="C754" t="s">
        <v>241</v>
      </c>
      <c r="D754" s="158" t="s">
        <v>36</v>
      </c>
      <c r="E754" s="162">
        <v>1.0459790042198169</v>
      </c>
      <c r="F754" s="163">
        <v>38297.941912824026</v>
      </c>
      <c r="G754" s="163">
        <f>G753*1.4</f>
        <v>1203.328</v>
      </c>
      <c r="H754" s="161">
        <v>4.8066809766568284</v>
      </c>
      <c r="I754" s="158" t="s">
        <v>56</v>
      </c>
      <c r="J754" s="11"/>
    </row>
    <row r="755" spans="1:10" ht="14.25" x14ac:dyDescent="0.2">
      <c r="A755" s="158">
        <v>364</v>
      </c>
      <c r="B755" s="158">
        <v>3</v>
      </c>
      <c r="C755" t="s">
        <v>241</v>
      </c>
      <c r="D755" s="158" t="s">
        <v>36</v>
      </c>
      <c r="E755" s="162">
        <v>1.7346886473161647</v>
      </c>
      <c r="F755" s="163">
        <v>64498.596825218789</v>
      </c>
      <c r="G755" s="163">
        <f>G754*1.6</f>
        <v>1925.3248000000001</v>
      </c>
      <c r="H755" s="161">
        <v>8.2444488501189532</v>
      </c>
      <c r="I755" s="158" t="s">
        <v>56</v>
      </c>
      <c r="J755" s="11"/>
    </row>
    <row r="756" spans="1:10" ht="14.25" x14ac:dyDescent="0.2">
      <c r="A756" s="158">
        <v>364</v>
      </c>
      <c r="B756" s="158">
        <v>4</v>
      </c>
      <c r="C756" t="s">
        <v>241</v>
      </c>
      <c r="D756" s="158" t="s">
        <v>36</v>
      </c>
      <c r="E756" s="162">
        <v>3.3131078088100883</v>
      </c>
      <c r="F756" s="163">
        <v>148651.35556645607</v>
      </c>
      <c r="G756" s="163">
        <f>G755*2.3</f>
        <v>4428.2470400000002</v>
      </c>
      <c r="H756" s="161">
        <v>14.012515644555695</v>
      </c>
      <c r="I756" s="158" t="s">
        <v>56</v>
      </c>
      <c r="J756" s="11"/>
    </row>
    <row r="757" spans="1:10" ht="14.25" x14ac:dyDescent="0.2">
      <c r="A757" s="158">
        <v>380</v>
      </c>
      <c r="B757" s="158">
        <v>1</v>
      </c>
      <c r="C757" t="s">
        <v>242</v>
      </c>
      <c r="D757" s="158" t="s">
        <v>35</v>
      </c>
      <c r="E757" s="162">
        <v>0.55412523386235768</v>
      </c>
      <c r="F757" s="163">
        <v>20505.517593998979</v>
      </c>
      <c r="G757" s="163">
        <v>684.23</v>
      </c>
      <c r="H757" s="161">
        <v>3.5445544554455446</v>
      </c>
      <c r="I757" s="158" t="s">
        <v>56</v>
      </c>
      <c r="J757" s="11"/>
    </row>
    <row r="758" spans="1:10" ht="14.25" x14ac:dyDescent="0.2">
      <c r="A758" s="158">
        <v>380</v>
      </c>
      <c r="B758" s="158">
        <v>2</v>
      </c>
      <c r="C758" t="s">
        <v>242</v>
      </c>
      <c r="D758" s="158" t="s">
        <v>35</v>
      </c>
      <c r="E758" s="162">
        <v>0.67391813104719367</v>
      </c>
      <c r="F758" s="163">
        <v>25135.62005981621</v>
      </c>
      <c r="G758" s="163">
        <f>G757*1.2</f>
        <v>821.07600000000002</v>
      </c>
      <c r="H758" s="161">
        <v>4.5129680593778669</v>
      </c>
      <c r="I758" s="158" t="s">
        <v>56</v>
      </c>
      <c r="J758" s="11"/>
    </row>
    <row r="759" spans="1:10" ht="14.25" x14ac:dyDescent="0.2">
      <c r="A759" s="158">
        <v>380</v>
      </c>
      <c r="B759" s="158">
        <v>3</v>
      </c>
      <c r="C759" t="s">
        <v>242</v>
      </c>
      <c r="D759" s="158" t="s">
        <v>35</v>
      </c>
      <c r="E759" s="162">
        <v>1.0289911855682368</v>
      </c>
      <c r="F759" s="163">
        <v>40134.365327699983</v>
      </c>
      <c r="G759" s="163">
        <f>G758*1.5</f>
        <v>1231.614</v>
      </c>
      <c r="H759" s="161">
        <v>6.6921393034825867</v>
      </c>
      <c r="I759" s="158" t="s">
        <v>56</v>
      </c>
      <c r="J759" s="11"/>
    </row>
    <row r="760" spans="1:10" ht="14.25" x14ac:dyDescent="0.2">
      <c r="A760" s="158">
        <v>380</v>
      </c>
      <c r="B760" s="158">
        <v>4</v>
      </c>
      <c r="C760" t="s">
        <v>242</v>
      </c>
      <c r="D760" s="158" t="s">
        <v>35</v>
      </c>
      <c r="E760" s="162">
        <v>2.1621293544334872</v>
      </c>
      <c r="F760" s="163">
        <v>87539.393431538396</v>
      </c>
      <c r="G760" s="163">
        <f>G759*2.1</f>
        <v>2586.3894</v>
      </c>
      <c r="H760" s="161">
        <v>11.357371794871796</v>
      </c>
      <c r="I760" s="158" t="s">
        <v>56</v>
      </c>
      <c r="J760" s="11"/>
    </row>
    <row r="761" spans="1:10" ht="14.25" x14ac:dyDescent="0.2">
      <c r="A761" s="158">
        <v>381</v>
      </c>
      <c r="B761" s="158">
        <v>1</v>
      </c>
      <c r="C761" t="s">
        <v>243</v>
      </c>
      <c r="D761" s="158" t="s">
        <v>35</v>
      </c>
      <c r="E761" s="162">
        <v>0.42235499034766211</v>
      </c>
      <c r="F761" s="163">
        <v>19389.549762922456</v>
      </c>
      <c r="G761" s="163">
        <v>725.24</v>
      </c>
      <c r="H761" s="161">
        <v>2.8901013250194856</v>
      </c>
      <c r="I761" s="158" t="s">
        <v>56</v>
      </c>
      <c r="J761" s="11"/>
    </row>
    <row r="762" spans="1:10" ht="14.25" x14ac:dyDescent="0.2">
      <c r="A762" s="158">
        <v>381</v>
      </c>
      <c r="B762" s="158">
        <v>2</v>
      </c>
      <c r="C762" t="s">
        <v>243</v>
      </c>
      <c r="D762" s="158" t="s">
        <v>35</v>
      </c>
      <c r="E762" s="162">
        <v>0.75662412484830965</v>
      </c>
      <c r="F762" s="163">
        <v>34121.235372003641</v>
      </c>
      <c r="G762" s="163">
        <f>G761*1.7</f>
        <v>1232.9079999999999</v>
      </c>
      <c r="H762" s="161">
        <v>4.546008119079838</v>
      </c>
      <c r="I762" s="158" t="s">
        <v>56</v>
      </c>
      <c r="J762" s="11"/>
    </row>
    <row r="763" spans="1:10" ht="14.25" x14ac:dyDescent="0.2">
      <c r="A763" s="158">
        <v>381</v>
      </c>
      <c r="B763" s="158">
        <v>3</v>
      </c>
      <c r="C763" t="s">
        <v>243</v>
      </c>
      <c r="D763" s="158" t="s">
        <v>35</v>
      </c>
      <c r="E763" s="162">
        <v>1.4242253549946935</v>
      </c>
      <c r="F763" s="163">
        <v>68308.082687737464</v>
      </c>
      <c r="G763" s="163">
        <f>G762*2</f>
        <v>2465.8159999999998</v>
      </c>
      <c r="H763" s="161">
        <v>7.2826086956521738</v>
      </c>
      <c r="I763" s="158" t="s">
        <v>56</v>
      </c>
      <c r="J763" s="11"/>
    </row>
    <row r="764" spans="1:10" ht="14.25" x14ac:dyDescent="0.2">
      <c r="A764" s="158">
        <v>381</v>
      </c>
      <c r="B764" s="158">
        <v>4</v>
      </c>
      <c r="C764" t="s">
        <v>243</v>
      </c>
      <c r="D764" s="158" t="s">
        <v>35</v>
      </c>
      <c r="E764" s="162">
        <v>3.4180960646871976</v>
      </c>
      <c r="F764" s="163">
        <v>169846.17648064022</v>
      </c>
      <c r="G764" s="163">
        <f>G763*2.4</f>
        <v>5917.9583999999995</v>
      </c>
      <c r="H764" s="161">
        <v>12.182389937106919</v>
      </c>
      <c r="I764" s="158" t="s">
        <v>56</v>
      </c>
      <c r="J764" s="11"/>
    </row>
    <row r="765" spans="1:10" ht="14.25" x14ac:dyDescent="0.2">
      <c r="A765" s="158">
        <v>382</v>
      </c>
      <c r="B765" s="158">
        <v>1</v>
      </c>
      <c r="C765" t="s">
        <v>244</v>
      </c>
      <c r="D765" s="158" t="s">
        <v>35</v>
      </c>
      <c r="E765" s="159" t="s">
        <v>34</v>
      </c>
      <c r="F765" s="160" t="s">
        <v>32</v>
      </c>
      <c r="G765" s="160" t="s">
        <v>32</v>
      </c>
      <c r="H765" s="161">
        <v>2.8289473684210527</v>
      </c>
      <c r="I765" s="158" t="s">
        <v>29</v>
      </c>
      <c r="J765" s="11"/>
    </row>
    <row r="766" spans="1:10" ht="14.25" x14ac:dyDescent="0.2">
      <c r="A766" s="158">
        <v>382</v>
      </c>
      <c r="B766" s="158">
        <v>2</v>
      </c>
      <c r="C766" t="s">
        <v>244</v>
      </c>
      <c r="D766" s="158" t="s">
        <v>35</v>
      </c>
      <c r="E766" s="159" t="s">
        <v>34</v>
      </c>
      <c r="F766" s="160" t="s">
        <v>32</v>
      </c>
      <c r="G766" s="160" t="s">
        <v>32</v>
      </c>
      <c r="H766" s="161">
        <v>3.9533898305084745</v>
      </c>
      <c r="I766" s="158" t="s">
        <v>29</v>
      </c>
      <c r="J766" s="11"/>
    </row>
    <row r="767" spans="1:10" ht="14.25" x14ac:dyDescent="0.2">
      <c r="A767" s="158">
        <v>382</v>
      </c>
      <c r="B767" s="158">
        <v>3</v>
      </c>
      <c r="C767" t="s">
        <v>244</v>
      </c>
      <c r="D767" s="158" t="s">
        <v>35</v>
      </c>
      <c r="E767" s="159" t="s">
        <v>34</v>
      </c>
      <c r="F767" s="160" t="s">
        <v>32</v>
      </c>
      <c r="G767" s="160" t="s">
        <v>32</v>
      </c>
      <c r="H767" s="161">
        <v>5.9501366120218577</v>
      </c>
      <c r="I767" s="158" t="s">
        <v>29</v>
      </c>
      <c r="J767" s="11"/>
    </row>
    <row r="768" spans="1:10" ht="14.25" x14ac:dyDescent="0.2">
      <c r="A768" s="158">
        <v>382</v>
      </c>
      <c r="B768" s="158">
        <v>4</v>
      </c>
      <c r="C768" t="s">
        <v>244</v>
      </c>
      <c r="D768" s="158" t="s">
        <v>35</v>
      </c>
      <c r="E768" s="159" t="s">
        <v>34</v>
      </c>
      <c r="F768" s="160" t="s">
        <v>32</v>
      </c>
      <c r="G768" s="160" t="s">
        <v>32</v>
      </c>
      <c r="H768" s="161">
        <v>7.8710462287104619</v>
      </c>
      <c r="I768" s="158" t="s">
        <v>29</v>
      </c>
      <c r="J768" s="11"/>
    </row>
    <row r="769" spans="1:10" ht="14.25" x14ac:dyDescent="0.2">
      <c r="A769" s="158">
        <v>383</v>
      </c>
      <c r="B769" s="158">
        <v>1</v>
      </c>
      <c r="C769" t="s">
        <v>245</v>
      </c>
      <c r="D769" s="158" t="s">
        <v>35</v>
      </c>
      <c r="E769" s="162">
        <v>0.42919555771938078</v>
      </c>
      <c r="F769" s="163">
        <v>15931.975127981601</v>
      </c>
      <c r="G769" s="163">
        <v>590.97</v>
      </c>
      <c r="H769" s="161">
        <v>2.8102988381029883</v>
      </c>
      <c r="I769" s="158" t="s">
        <v>56</v>
      </c>
      <c r="J769" s="11"/>
    </row>
    <row r="770" spans="1:10" ht="14.25" x14ac:dyDescent="0.2">
      <c r="A770" s="158">
        <v>383</v>
      </c>
      <c r="B770" s="158">
        <v>2</v>
      </c>
      <c r="C770" t="s">
        <v>245</v>
      </c>
      <c r="D770" s="158" t="s">
        <v>35</v>
      </c>
      <c r="E770" s="162">
        <v>0.56906493217105392</v>
      </c>
      <c r="F770" s="163">
        <v>21151.219119192079</v>
      </c>
      <c r="G770" s="163">
        <f>G769*1.3</f>
        <v>768.26100000000008</v>
      </c>
      <c r="H770" s="161">
        <v>3.8834071391872387</v>
      </c>
      <c r="I770" s="158" t="s">
        <v>56</v>
      </c>
      <c r="J770" s="11"/>
    </row>
    <row r="771" spans="1:10" ht="14.25" x14ac:dyDescent="0.2">
      <c r="A771" s="158">
        <v>383</v>
      </c>
      <c r="B771" s="158">
        <v>3</v>
      </c>
      <c r="C771" t="s">
        <v>245</v>
      </c>
      <c r="D771" s="158" t="s">
        <v>35</v>
      </c>
      <c r="E771" s="162">
        <v>0.85970838220094148</v>
      </c>
      <c r="F771" s="163">
        <v>31756.970554606283</v>
      </c>
      <c r="G771" s="163">
        <f>G770*1.5</f>
        <v>1152.3915000000002</v>
      </c>
      <c r="H771" s="161">
        <v>5.5830461149164519</v>
      </c>
      <c r="I771" s="158" t="s">
        <v>56</v>
      </c>
      <c r="J771" s="11"/>
    </row>
    <row r="772" spans="1:10" ht="14.25" x14ac:dyDescent="0.2">
      <c r="A772" s="158">
        <v>383</v>
      </c>
      <c r="B772" s="158">
        <v>4</v>
      </c>
      <c r="C772" t="s">
        <v>245</v>
      </c>
      <c r="D772" s="158" t="s">
        <v>35</v>
      </c>
      <c r="E772" s="162">
        <v>1.7291841868404683</v>
      </c>
      <c r="F772" s="163">
        <v>76215.660808545101</v>
      </c>
      <c r="G772" s="163">
        <f>G771*2.3</f>
        <v>2650.50045</v>
      </c>
      <c r="H772" s="161">
        <v>9.4926660914581529</v>
      </c>
      <c r="I772" s="158" t="s">
        <v>56</v>
      </c>
      <c r="J772" s="11"/>
    </row>
    <row r="773" spans="1:10" ht="14.25" x14ac:dyDescent="0.2">
      <c r="A773" s="158">
        <v>384</v>
      </c>
      <c r="B773" s="158">
        <v>1</v>
      </c>
      <c r="C773" t="s">
        <v>246</v>
      </c>
      <c r="D773" s="158" t="s">
        <v>35</v>
      </c>
      <c r="E773" s="162">
        <v>0.56428456691899831</v>
      </c>
      <c r="F773" s="163">
        <v>21405.548758928649</v>
      </c>
      <c r="G773" s="163">
        <v>610.36</v>
      </c>
      <c r="H773" s="161">
        <v>1.9932083271814558</v>
      </c>
      <c r="I773" s="158" t="s">
        <v>56</v>
      </c>
      <c r="J773" s="11"/>
    </row>
    <row r="774" spans="1:10" ht="14.25" x14ac:dyDescent="0.2">
      <c r="A774" s="158">
        <v>384</v>
      </c>
      <c r="B774" s="158">
        <v>2</v>
      </c>
      <c r="C774" t="s">
        <v>246</v>
      </c>
      <c r="D774" s="158" t="s">
        <v>35</v>
      </c>
      <c r="E774" s="162">
        <v>0.68190852396273172</v>
      </c>
      <c r="F774" s="163">
        <v>25287.044521286116</v>
      </c>
      <c r="G774" s="163">
        <f>G773*1.1</f>
        <v>671.39600000000007</v>
      </c>
      <c r="H774" s="161">
        <v>2.9648138154344306</v>
      </c>
      <c r="I774" s="158" t="s">
        <v>56</v>
      </c>
      <c r="J774" s="11"/>
    </row>
    <row r="775" spans="1:10" ht="14.25" x14ac:dyDescent="0.2">
      <c r="A775" s="158">
        <v>384</v>
      </c>
      <c r="B775" s="158">
        <v>3</v>
      </c>
      <c r="C775" t="s">
        <v>246</v>
      </c>
      <c r="D775" s="158" t="s">
        <v>35</v>
      </c>
      <c r="E775" s="162">
        <v>0.9984112903305411</v>
      </c>
      <c r="F775" s="163">
        <v>38476.270935945358</v>
      </c>
      <c r="G775" s="163">
        <f>G774*1.5</f>
        <v>1007.0940000000001</v>
      </c>
      <c r="H775" s="161">
        <v>4.701767039307609</v>
      </c>
      <c r="I775" s="158" t="s">
        <v>56</v>
      </c>
      <c r="J775" s="11"/>
    </row>
    <row r="776" spans="1:10" ht="14.25" x14ac:dyDescent="0.2">
      <c r="A776" s="158">
        <v>384</v>
      </c>
      <c r="B776" s="158">
        <v>4</v>
      </c>
      <c r="C776" t="s">
        <v>246</v>
      </c>
      <c r="D776" s="158" t="s">
        <v>35</v>
      </c>
      <c r="E776" s="162">
        <v>1.8880176202979502</v>
      </c>
      <c r="F776" s="163">
        <v>83546.37576103145</v>
      </c>
      <c r="G776" s="163">
        <f>G775*2.1</f>
        <v>2114.8974000000003</v>
      </c>
      <c r="H776" s="161">
        <v>7.3372365339578458</v>
      </c>
      <c r="I776" s="158" t="s">
        <v>56</v>
      </c>
      <c r="J776" s="11"/>
    </row>
    <row r="777" spans="1:10" ht="14.25" x14ac:dyDescent="0.2">
      <c r="A777" s="158">
        <v>385</v>
      </c>
      <c r="B777" s="158">
        <v>1</v>
      </c>
      <c r="C777" t="s">
        <v>247</v>
      </c>
      <c r="D777" s="158" t="s">
        <v>35</v>
      </c>
      <c r="E777" s="159" t="s">
        <v>34</v>
      </c>
      <c r="F777" s="160" t="s">
        <v>32</v>
      </c>
      <c r="G777" s="160" t="s">
        <v>32</v>
      </c>
      <c r="H777" s="161">
        <v>2.4552300109529024</v>
      </c>
      <c r="I777" s="158" t="s">
        <v>29</v>
      </c>
      <c r="J777" s="11"/>
    </row>
    <row r="778" spans="1:10" ht="14.25" x14ac:dyDescent="0.2">
      <c r="A778" s="158">
        <v>385</v>
      </c>
      <c r="B778" s="158">
        <v>2</v>
      </c>
      <c r="C778" t="s">
        <v>247</v>
      </c>
      <c r="D778" s="158" t="s">
        <v>35</v>
      </c>
      <c r="E778" s="159" t="s">
        <v>34</v>
      </c>
      <c r="F778" s="160" t="s">
        <v>32</v>
      </c>
      <c r="G778" s="160" t="s">
        <v>32</v>
      </c>
      <c r="H778" s="161">
        <v>3.4643993968839002</v>
      </c>
      <c r="I778" s="158" t="s">
        <v>29</v>
      </c>
      <c r="J778" s="11"/>
    </row>
    <row r="779" spans="1:10" ht="14.25" x14ac:dyDescent="0.2">
      <c r="A779" s="158">
        <v>385</v>
      </c>
      <c r="B779" s="158">
        <v>3</v>
      </c>
      <c r="C779" t="s">
        <v>247</v>
      </c>
      <c r="D779" s="158" t="s">
        <v>35</v>
      </c>
      <c r="E779" s="159" t="s">
        <v>34</v>
      </c>
      <c r="F779" s="160" t="s">
        <v>32</v>
      </c>
      <c r="G779" s="160" t="s">
        <v>32</v>
      </c>
      <c r="H779" s="161">
        <v>5.302363936228697</v>
      </c>
      <c r="I779" s="158" t="s">
        <v>29</v>
      </c>
      <c r="J779" s="11"/>
    </row>
    <row r="780" spans="1:10" ht="14.25" x14ac:dyDescent="0.2">
      <c r="A780" s="158">
        <v>385</v>
      </c>
      <c r="B780" s="158">
        <v>4</v>
      </c>
      <c r="C780" t="s">
        <v>247</v>
      </c>
      <c r="D780" s="158" t="s">
        <v>35</v>
      </c>
      <c r="E780" s="159" t="s">
        <v>34</v>
      </c>
      <c r="F780" s="160" t="s">
        <v>32</v>
      </c>
      <c r="G780" s="160" t="s">
        <v>32</v>
      </c>
      <c r="H780" s="161">
        <v>9.2293577981651378</v>
      </c>
      <c r="I780" s="158" t="s">
        <v>29</v>
      </c>
      <c r="J780" s="11"/>
    </row>
    <row r="781" spans="1:10" ht="14.25" x14ac:dyDescent="0.2">
      <c r="A781" s="158">
        <v>401</v>
      </c>
      <c r="B781" s="158">
        <v>1</v>
      </c>
      <c r="C781" t="s">
        <v>248</v>
      </c>
      <c r="D781" s="158" t="s">
        <v>36</v>
      </c>
      <c r="E781" s="159" t="s">
        <v>34</v>
      </c>
      <c r="F781" s="160" t="s">
        <v>32</v>
      </c>
      <c r="G781" s="160" t="s">
        <v>32</v>
      </c>
      <c r="H781" s="161">
        <v>2.4138728323699423</v>
      </c>
      <c r="I781" s="158" t="s">
        <v>29</v>
      </c>
      <c r="J781" s="11"/>
    </row>
    <row r="782" spans="1:10" ht="14.25" x14ac:dyDescent="0.2">
      <c r="A782" s="158">
        <v>401</v>
      </c>
      <c r="B782" s="158">
        <v>2</v>
      </c>
      <c r="C782" t="s">
        <v>248</v>
      </c>
      <c r="D782" s="158" t="s">
        <v>36</v>
      </c>
      <c r="E782" s="159" t="s">
        <v>34</v>
      </c>
      <c r="F782" s="160" t="s">
        <v>32</v>
      </c>
      <c r="G782" s="160" t="s">
        <v>32</v>
      </c>
      <c r="H782" s="161">
        <v>5.84</v>
      </c>
      <c r="I782" s="158" t="s">
        <v>29</v>
      </c>
      <c r="J782" s="11"/>
    </row>
    <row r="783" spans="1:10" ht="14.25" x14ac:dyDescent="0.2">
      <c r="A783" s="158">
        <v>401</v>
      </c>
      <c r="B783" s="158">
        <v>3</v>
      </c>
      <c r="C783" t="s">
        <v>248</v>
      </c>
      <c r="D783" s="158" t="s">
        <v>36</v>
      </c>
      <c r="E783" s="159" t="s">
        <v>34</v>
      </c>
      <c r="F783" s="160" t="s">
        <v>32</v>
      </c>
      <c r="G783" s="160" t="s">
        <v>32</v>
      </c>
      <c r="H783" s="161">
        <v>8.4672131147540988</v>
      </c>
      <c r="I783" s="158" t="s">
        <v>29</v>
      </c>
      <c r="J783" s="11"/>
    </row>
    <row r="784" spans="1:10" ht="14.25" x14ac:dyDescent="0.2">
      <c r="A784" s="158">
        <v>401</v>
      </c>
      <c r="B784" s="158">
        <v>4</v>
      </c>
      <c r="C784" t="s">
        <v>248</v>
      </c>
      <c r="D784" s="158" t="s">
        <v>36</v>
      </c>
      <c r="E784" s="159" t="s">
        <v>34</v>
      </c>
      <c r="F784" s="160" t="s">
        <v>32</v>
      </c>
      <c r="G784" s="160" t="s">
        <v>32</v>
      </c>
      <c r="H784" s="161">
        <v>12.023255813953488</v>
      </c>
      <c r="I784" s="158" t="s">
        <v>29</v>
      </c>
      <c r="J784" s="11"/>
    </row>
    <row r="785" spans="1:10" ht="14.25" x14ac:dyDescent="0.2">
      <c r="A785" s="158">
        <v>403</v>
      </c>
      <c r="B785" s="158">
        <v>1</v>
      </c>
      <c r="C785" t="s">
        <v>249</v>
      </c>
      <c r="D785" s="158" t="s">
        <v>36</v>
      </c>
      <c r="E785" s="159" t="s">
        <v>34</v>
      </c>
      <c r="F785" s="160" t="s">
        <v>32</v>
      </c>
      <c r="G785" s="160" t="s">
        <v>32</v>
      </c>
      <c r="H785" s="161">
        <v>1.5668905194971545</v>
      </c>
      <c r="I785" s="158" t="s">
        <v>29</v>
      </c>
      <c r="J785" s="11"/>
    </row>
    <row r="786" spans="1:10" ht="14.25" x14ac:dyDescent="0.2">
      <c r="A786" s="158">
        <v>403</v>
      </c>
      <c r="B786" s="158">
        <v>2</v>
      </c>
      <c r="C786" t="s">
        <v>249</v>
      </c>
      <c r="D786" s="158" t="s">
        <v>36</v>
      </c>
      <c r="E786" s="159" t="s">
        <v>34</v>
      </c>
      <c r="F786" s="160" t="s">
        <v>32</v>
      </c>
      <c r="G786" s="160" t="s">
        <v>32</v>
      </c>
      <c r="H786" s="161">
        <v>1.9528466305189776</v>
      </c>
      <c r="I786" s="158" t="s">
        <v>29</v>
      </c>
      <c r="J786" s="11"/>
    </row>
    <row r="787" spans="1:10" ht="14.25" x14ac:dyDescent="0.2">
      <c r="A787" s="158">
        <v>403</v>
      </c>
      <c r="B787" s="158">
        <v>3</v>
      </c>
      <c r="C787" t="s">
        <v>249</v>
      </c>
      <c r="D787" s="158" t="s">
        <v>36</v>
      </c>
      <c r="E787" s="159" t="s">
        <v>34</v>
      </c>
      <c r="F787" s="160" t="s">
        <v>32</v>
      </c>
      <c r="G787" s="160" t="s">
        <v>32</v>
      </c>
      <c r="H787" s="161">
        <v>4.0351145038167937</v>
      </c>
      <c r="I787" s="158" t="s">
        <v>29</v>
      </c>
      <c r="J787" s="11"/>
    </row>
    <row r="788" spans="1:10" ht="14.25" x14ac:dyDescent="0.2">
      <c r="A788" s="158">
        <v>403</v>
      </c>
      <c r="B788" s="158">
        <v>4</v>
      </c>
      <c r="C788" t="s">
        <v>249</v>
      </c>
      <c r="D788" s="158" t="s">
        <v>36</v>
      </c>
      <c r="E788" s="159" t="s">
        <v>34</v>
      </c>
      <c r="F788" s="160" t="s">
        <v>32</v>
      </c>
      <c r="G788" s="160" t="s">
        <v>32</v>
      </c>
      <c r="H788" s="161">
        <v>12.335766423357665</v>
      </c>
      <c r="I788" s="158" t="s">
        <v>29</v>
      </c>
      <c r="J788" s="11"/>
    </row>
    <row r="789" spans="1:10" ht="14.25" x14ac:dyDescent="0.2">
      <c r="A789" s="158">
        <v>404</v>
      </c>
      <c r="B789" s="158">
        <v>1</v>
      </c>
      <c r="C789" t="s">
        <v>250</v>
      </c>
      <c r="D789" s="158" t="s">
        <v>36</v>
      </c>
      <c r="E789" s="159" t="s">
        <v>34</v>
      </c>
      <c r="F789" s="160" t="s">
        <v>32</v>
      </c>
      <c r="G789" s="160" t="s">
        <v>32</v>
      </c>
      <c r="H789" s="161">
        <v>1.4024108745832264</v>
      </c>
      <c r="I789" s="158" t="s">
        <v>29</v>
      </c>
      <c r="J789" s="11"/>
    </row>
    <row r="790" spans="1:10" ht="14.25" x14ac:dyDescent="0.2">
      <c r="A790" s="158">
        <v>404</v>
      </c>
      <c r="B790" s="158">
        <v>2</v>
      </c>
      <c r="C790" t="s">
        <v>250</v>
      </c>
      <c r="D790" s="158" t="s">
        <v>36</v>
      </c>
      <c r="E790" s="159" t="s">
        <v>34</v>
      </c>
      <c r="F790" s="160" t="s">
        <v>32</v>
      </c>
      <c r="G790" s="160" t="s">
        <v>32</v>
      </c>
      <c r="H790" s="161">
        <v>2.7722543352601154</v>
      </c>
      <c r="I790" s="158" t="s">
        <v>29</v>
      </c>
      <c r="J790" s="11"/>
    </row>
    <row r="791" spans="1:10" ht="14.25" x14ac:dyDescent="0.2">
      <c r="A791" s="158">
        <v>404</v>
      </c>
      <c r="B791" s="158">
        <v>3</v>
      </c>
      <c r="C791" t="s">
        <v>250</v>
      </c>
      <c r="D791" s="158" t="s">
        <v>36</v>
      </c>
      <c r="E791" s="159" t="s">
        <v>34</v>
      </c>
      <c r="F791" s="160" t="s">
        <v>32</v>
      </c>
      <c r="G791" s="160" t="s">
        <v>32</v>
      </c>
      <c r="H791" s="161">
        <v>7.1864406779661021</v>
      </c>
      <c r="I791" s="158" t="s">
        <v>29</v>
      </c>
      <c r="J791" s="11"/>
    </row>
    <row r="792" spans="1:10" ht="14.25" x14ac:dyDescent="0.2">
      <c r="A792" s="158">
        <v>404</v>
      </c>
      <c r="B792" s="158">
        <v>4</v>
      </c>
      <c r="C792" t="s">
        <v>250</v>
      </c>
      <c r="D792" s="158" t="s">
        <v>36</v>
      </c>
      <c r="E792" s="159" t="s">
        <v>34</v>
      </c>
      <c r="F792" s="160" t="s">
        <v>32</v>
      </c>
      <c r="G792" s="160" t="s">
        <v>32</v>
      </c>
      <c r="H792" s="161">
        <v>14.247787610619469</v>
      </c>
      <c r="I792" s="158" t="s">
        <v>29</v>
      </c>
      <c r="J792" s="11"/>
    </row>
    <row r="793" spans="1:10" ht="14.25" x14ac:dyDescent="0.2">
      <c r="A793" s="158">
        <v>405</v>
      </c>
      <c r="B793" s="158">
        <v>1</v>
      </c>
      <c r="C793" t="s">
        <v>251</v>
      </c>
      <c r="D793" s="158" t="s">
        <v>36</v>
      </c>
      <c r="E793" s="159" t="s">
        <v>34</v>
      </c>
      <c r="F793" s="160" t="s">
        <v>32</v>
      </c>
      <c r="G793" s="160" t="s">
        <v>32</v>
      </c>
      <c r="H793" s="161">
        <v>3.7342857142857144</v>
      </c>
      <c r="I793" s="158" t="s">
        <v>29</v>
      </c>
      <c r="J793" s="11"/>
    </row>
    <row r="794" spans="1:10" ht="14.25" x14ac:dyDescent="0.2">
      <c r="A794" s="158">
        <v>405</v>
      </c>
      <c r="B794" s="158">
        <v>2</v>
      </c>
      <c r="C794" t="s">
        <v>251</v>
      </c>
      <c r="D794" s="158" t="s">
        <v>36</v>
      </c>
      <c r="E794" s="159" t="s">
        <v>34</v>
      </c>
      <c r="F794" s="160" t="s">
        <v>32</v>
      </c>
      <c r="G794" s="160" t="s">
        <v>32</v>
      </c>
      <c r="H794" s="161">
        <v>5.5020366598778008</v>
      </c>
      <c r="I794" s="158" t="s">
        <v>29</v>
      </c>
      <c r="J794" s="11"/>
    </row>
    <row r="795" spans="1:10" ht="14.25" x14ac:dyDescent="0.2">
      <c r="A795" s="158">
        <v>405</v>
      </c>
      <c r="B795" s="158">
        <v>3</v>
      </c>
      <c r="C795" t="s">
        <v>251</v>
      </c>
      <c r="D795" s="158" t="s">
        <v>36</v>
      </c>
      <c r="E795" s="159" t="s">
        <v>34</v>
      </c>
      <c r="F795" s="160" t="s">
        <v>32</v>
      </c>
      <c r="G795" s="160" t="s">
        <v>32</v>
      </c>
      <c r="H795" s="161">
        <v>9.1416382252559725</v>
      </c>
      <c r="I795" s="158" t="s">
        <v>29</v>
      </c>
      <c r="J795" s="11"/>
    </row>
    <row r="796" spans="1:10" ht="14.25" x14ac:dyDescent="0.2">
      <c r="A796" s="158">
        <v>405</v>
      </c>
      <c r="B796" s="158">
        <v>4</v>
      </c>
      <c r="C796" t="s">
        <v>251</v>
      </c>
      <c r="D796" s="158" t="s">
        <v>36</v>
      </c>
      <c r="E796" s="159" t="s">
        <v>34</v>
      </c>
      <c r="F796" s="160" t="s">
        <v>32</v>
      </c>
      <c r="G796" s="160" t="s">
        <v>32</v>
      </c>
      <c r="H796" s="161">
        <v>19.350609756097562</v>
      </c>
      <c r="I796" s="158" t="s">
        <v>29</v>
      </c>
      <c r="J796" s="11"/>
    </row>
    <row r="797" spans="1:10" ht="14.25" x14ac:dyDescent="0.2">
      <c r="A797" s="158">
        <v>420</v>
      </c>
      <c r="B797" s="158">
        <v>1</v>
      </c>
      <c r="C797" t="s">
        <v>252</v>
      </c>
      <c r="D797" s="158" t="s">
        <v>35</v>
      </c>
      <c r="E797" s="159" t="s">
        <v>34</v>
      </c>
      <c r="F797" s="160" t="s">
        <v>32</v>
      </c>
      <c r="G797" s="160" t="s">
        <v>32</v>
      </c>
      <c r="H797" s="161">
        <v>2.4399688486998659</v>
      </c>
      <c r="I797" s="158" t="s">
        <v>29</v>
      </c>
      <c r="J797" s="11"/>
    </row>
    <row r="798" spans="1:10" ht="14.25" x14ac:dyDescent="0.2">
      <c r="A798" s="158">
        <v>420</v>
      </c>
      <c r="B798" s="158">
        <v>2</v>
      </c>
      <c r="C798" t="s">
        <v>252</v>
      </c>
      <c r="D798" s="158" t="s">
        <v>35</v>
      </c>
      <c r="E798" s="159" t="s">
        <v>34</v>
      </c>
      <c r="F798" s="160" t="s">
        <v>32</v>
      </c>
      <c r="G798" s="160" t="s">
        <v>32</v>
      </c>
      <c r="H798" s="161">
        <v>2.657680911305722</v>
      </c>
      <c r="I798" s="158" t="s">
        <v>29</v>
      </c>
      <c r="J798" s="11"/>
    </row>
    <row r="799" spans="1:10" ht="14.25" x14ac:dyDescent="0.2">
      <c r="A799" s="158">
        <v>420</v>
      </c>
      <c r="B799" s="158">
        <v>3</v>
      </c>
      <c r="C799" t="s">
        <v>252</v>
      </c>
      <c r="D799" s="158" t="s">
        <v>35</v>
      </c>
      <c r="E799" s="159" t="s">
        <v>34</v>
      </c>
      <c r="F799" s="160" t="s">
        <v>32</v>
      </c>
      <c r="G799" s="160" t="s">
        <v>32</v>
      </c>
      <c r="H799" s="161">
        <v>4.1420204978038067</v>
      </c>
      <c r="I799" s="158" t="s">
        <v>29</v>
      </c>
      <c r="J799" s="11"/>
    </row>
    <row r="800" spans="1:10" ht="14.25" x14ac:dyDescent="0.2">
      <c r="A800" s="158">
        <v>420</v>
      </c>
      <c r="B800" s="158">
        <v>4</v>
      </c>
      <c r="C800" t="s">
        <v>252</v>
      </c>
      <c r="D800" s="158" t="s">
        <v>35</v>
      </c>
      <c r="E800" s="159" t="s">
        <v>34</v>
      </c>
      <c r="F800" s="160" t="s">
        <v>32</v>
      </c>
      <c r="G800" s="160" t="s">
        <v>32</v>
      </c>
      <c r="H800" s="161">
        <v>7.6356015779092701</v>
      </c>
      <c r="I800" s="158" t="s">
        <v>29</v>
      </c>
      <c r="J800" s="11"/>
    </row>
    <row r="801" spans="1:10" ht="14.25" x14ac:dyDescent="0.2">
      <c r="A801" s="158">
        <v>421</v>
      </c>
      <c r="B801" s="158">
        <v>1</v>
      </c>
      <c r="C801" t="s">
        <v>253</v>
      </c>
      <c r="D801" s="158" t="s">
        <v>35</v>
      </c>
      <c r="E801" s="159" t="s">
        <v>34</v>
      </c>
      <c r="F801" s="160" t="s">
        <v>32</v>
      </c>
      <c r="G801" s="160" t="s">
        <v>32</v>
      </c>
      <c r="H801" s="161">
        <v>3.0077765995051253</v>
      </c>
      <c r="I801" s="158" t="s">
        <v>29</v>
      </c>
      <c r="J801" s="11"/>
    </row>
    <row r="802" spans="1:10" ht="14.25" x14ac:dyDescent="0.2">
      <c r="A802" s="158">
        <v>421</v>
      </c>
      <c r="B802" s="158">
        <v>2</v>
      </c>
      <c r="C802" t="s">
        <v>253</v>
      </c>
      <c r="D802" s="158" t="s">
        <v>35</v>
      </c>
      <c r="E802" s="159" t="s">
        <v>34</v>
      </c>
      <c r="F802" s="160" t="s">
        <v>32</v>
      </c>
      <c r="G802" s="160" t="s">
        <v>32</v>
      </c>
      <c r="H802" s="161">
        <v>4.4512263621044745</v>
      </c>
      <c r="I802" s="158" t="s">
        <v>29</v>
      </c>
      <c r="J802" s="11"/>
    </row>
    <row r="803" spans="1:10" ht="14.25" x14ac:dyDescent="0.2">
      <c r="A803" s="158">
        <v>421</v>
      </c>
      <c r="B803" s="158">
        <v>3</v>
      </c>
      <c r="C803" t="s">
        <v>253</v>
      </c>
      <c r="D803" s="158" t="s">
        <v>35</v>
      </c>
      <c r="E803" s="159" t="s">
        <v>34</v>
      </c>
      <c r="F803" s="160" t="s">
        <v>32</v>
      </c>
      <c r="G803" s="160" t="s">
        <v>32</v>
      </c>
      <c r="H803" s="161">
        <v>6.6058767772511846</v>
      </c>
      <c r="I803" s="158" t="s">
        <v>29</v>
      </c>
      <c r="J803" s="11"/>
    </row>
    <row r="804" spans="1:10" ht="14.25" x14ac:dyDescent="0.2">
      <c r="A804" s="158">
        <v>421</v>
      </c>
      <c r="B804" s="158">
        <v>4</v>
      </c>
      <c r="C804" t="s">
        <v>253</v>
      </c>
      <c r="D804" s="158" t="s">
        <v>35</v>
      </c>
      <c r="E804" s="159" t="s">
        <v>34</v>
      </c>
      <c r="F804" s="160" t="s">
        <v>32</v>
      </c>
      <c r="G804" s="160" t="s">
        <v>32</v>
      </c>
      <c r="H804" s="161">
        <v>12.255287009063444</v>
      </c>
      <c r="I804" s="158" t="s">
        <v>29</v>
      </c>
      <c r="J804" s="11"/>
    </row>
    <row r="805" spans="1:10" ht="14.25" x14ac:dyDescent="0.2">
      <c r="A805" s="158">
        <v>422</v>
      </c>
      <c r="B805" s="158">
        <v>1</v>
      </c>
      <c r="C805" t="s">
        <v>254</v>
      </c>
      <c r="D805" s="158" t="s">
        <v>35</v>
      </c>
      <c r="E805" s="159" t="s">
        <v>34</v>
      </c>
      <c r="F805" s="160" t="s">
        <v>32</v>
      </c>
      <c r="G805" s="160" t="s">
        <v>32</v>
      </c>
      <c r="H805" s="161">
        <v>1.9981862152357921</v>
      </c>
      <c r="I805" s="158" t="s">
        <v>29</v>
      </c>
      <c r="J805" s="11"/>
    </row>
    <row r="806" spans="1:10" ht="14.25" x14ac:dyDescent="0.2">
      <c r="A806" s="158">
        <v>422</v>
      </c>
      <c r="B806" s="158">
        <v>2</v>
      </c>
      <c r="C806" t="s">
        <v>254</v>
      </c>
      <c r="D806" s="158" t="s">
        <v>35</v>
      </c>
      <c r="E806" s="159" t="s">
        <v>34</v>
      </c>
      <c r="F806" s="160" t="s">
        <v>32</v>
      </c>
      <c r="G806" s="160" t="s">
        <v>32</v>
      </c>
      <c r="H806" s="161">
        <v>2.7647723165883629</v>
      </c>
      <c r="I806" s="158" t="s">
        <v>29</v>
      </c>
      <c r="J806" s="11"/>
    </row>
    <row r="807" spans="1:10" ht="14.25" x14ac:dyDescent="0.2">
      <c r="A807" s="158">
        <v>422</v>
      </c>
      <c r="B807" s="158">
        <v>3</v>
      </c>
      <c r="C807" t="s">
        <v>254</v>
      </c>
      <c r="D807" s="158" t="s">
        <v>35</v>
      </c>
      <c r="E807" s="159" t="s">
        <v>34</v>
      </c>
      <c r="F807" s="160" t="s">
        <v>32</v>
      </c>
      <c r="G807" s="160" t="s">
        <v>32</v>
      </c>
      <c r="H807" s="161">
        <v>4.3288848676769964</v>
      </c>
      <c r="I807" s="158" t="s">
        <v>29</v>
      </c>
      <c r="J807" s="11"/>
    </row>
    <row r="808" spans="1:10" ht="14.25" x14ac:dyDescent="0.2">
      <c r="A808" s="158">
        <v>422</v>
      </c>
      <c r="B808" s="158">
        <v>4</v>
      </c>
      <c r="C808" t="s">
        <v>254</v>
      </c>
      <c r="D808" s="158" t="s">
        <v>35</v>
      </c>
      <c r="E808" s="159" t="s">
        <v>34</v>
      </c>
      <c r="F808" s="160" t="s">
        <v>32</v>
      </c>
      <c r="G808" s="160" t="s">
        <v>32</v>
      </c>
      <c r="H808" s="161">
        <v>7.5539358600583091</v>
      </c>
      <c r="I808" s="158" t="s">
        <v>29</v>
      </c>
      <c r="J808" s="11"/>
    </row>
    <row r="809" spans="1:10" ht="14.25" x14ac:dyDescent="0.2">
      <c r="A809" s="158">
        <v>423</v>
      </c>
      <c r="B809" s="158">
        <v>1</v>
      </c>
      <c r="C809" t="s">
        <v>255</v>
      </c>
      <c r="D809" s="158" t="s">
        <v>35</v>
      </c>
      <c r="E809" s="159" t="s">
        <v>34</v>
      </c>
      <c r="F809" s="160" t="s">
        <v>32</v>
      </c>
      <c r="G809" s="160" t="s">
        <v>32</v>
      </c>
      <c r="H809" s="161">
        <v>2.4857954545454546</v>
      </c>
      <c r="I809" s="158" t="s">
        <v>29</v>
      </c>
      <c r="J809" s="11"/>
    </row>
    <row r="810" spans="1:10" ht="14.25" x14ac:dyDescent="0.2">
      <c r="A810" s="158">
        <v>423</v>
      </c>
      <c r="B810" s="158">
        <v>2</v>
      </c>
      <c r="C810" t="s">
        <v>255</v>
      </c>
      <c r="D810" s="158" t="s">
        <v>35</v>
      </c>
      <c r="E810" s="159" t="s">
        <v>34</v>
      </c>
      <c r="F810" s="160" t="s">
        <v>32</v>
      </c>
      <c r="G810" s="160" t="s">
        <v>32</v>
      </c>
      <c r="H810" s="161">
        <v>3.5663157894736841</v>
      </c>
      <c r="I810" s="158" t="s">
        <v>29</v>
      </c>
      <c r="J810" s="11"/>
    </row>
    <row r="811" spans="1:10" ht="14.25" x14ac:dyDescent="0.2">
      <c r="A811" s="158">
        <v>423</v>
      </c>
      <c r="B811" s="158">
        <v>3</v>
      </c>
      <c r="C811" t="s">
        <v>255</v>
      </c>
      <c r="D811" s="158" t="s">
        <v>35</v>
      </c>
      <c r="E811" s="159" t="s">
        <v>34</v>
      </c>
      <c r="F811" s="160" t="s">
        <v>32</v>
      </c>
      <c r="G811" s="160" t="s">
        <v>32</v>
      </c>
      <c r="H811" s="161">
        <v>5.2237163814180931</v>
      </c>
      <c r="I811" s="158" t="s">
        <v>29</v>
      </c>
      <c r="J811" s="11"/>
    </row>
    <row r="812" spans="1:10" ht="14.25" x14ac:dyDescent="0.2">
      <c r="A812" s="158">
        <v>423</v>
      </c>
      <c r="B812" s="158">
        <v>4</v>
      </c>
      <c r="C812" t="s">
        <v>255</v>
      </c>
      <c r="D812" s="158" t="s">
        <v>35</v>
      </c>
      <c r="E812" s="159" t="s">
        <v>34</v>
      </c>
      <c r="F812" s="160" t="s">
        <v>32</v>
      </c>
      <c r="G812" s="160" t="s">
        <v>32</v>
      </c>
      <c r="H812" s="161">
        <v>11.443548387096774</v>
      </c>
      <c r="I812" s="158" t="s">
        <v>29</v>
      </c>
      <c r="J812" s="11"/>
    </row>
    <row r="813" spans="1:10" ht="14.25" x14ac:dyDescent="0.2">
      <c r="A813" s="158">
        <v>424</v>
      </c>
      <c r="B813" s="158">
        <v>1</v>
      </c>
      <c r="C813" t="s">
        <v>256</v>
      </c>
      <c r="D813" s="158" t="s">
        <v>35</v>
      </c>
      <c r="E813" s="162">
        <v>0.51032307060737725</v>
      </c>
      <c r="F813" s="163">
        <v>18894.294537919926</v>
      </c>
      <c r="G813" s="163">
        <v>604.25</v>
      </c>
      <c r="H813" s="161">
        <v>2.5776455854727613</v>
      </c>
      <c r="I813" s="158" t="s">
        <v>56</v>
      </c>
      <c r="J813" s="11"/>
    </row>
    <row r="814" spans="1:10" ht="14.25" x14ac:dyDescent="0.2">
      <c r="A814" s="158">
        <v>424</v>
      </c>
      <c r="B814" s="158">
        <v>2</v>
      </c>
      <c r="C814" t="s">
        <v>256</v>
      </c>
      <c r="D814" s="158" t="s">
        <v>35</v>
      </c>
      <c r="E814" s="162">
        <v>0.68154466140305503</v>
      </c>
      <c r="F814" s="163">
        <v>26172.697936256813</v>
      </c>
      <c r="G814" s="163">
        <f>G813*1.3</f>
        <v>785.52499999999998</v>
      </c>
      <c r="H814" s="161">
        <v>3.5550928891736064</v>
      </c>
      <c r="I814" s="158" t="s">
        <v>56</v>
      </c>
      <c r="J814" s="11"/>
    </row>
    <row r="815" spans="1:10" ht="14.25" x14ac:dyDescent="0.2">
      <c r="A815" s="158">
        <v>424</v>
      </c>
      <c r="B815" s="158">
        <v>3</v>
      </c>
      <c r="C815" t="s">
        <v>256</v>
      </c>
      <c r="D815" s="158" t="s">
        <v>35</v>
      </c>
      <c r="E815" s="162">
        <v>1.013122294475981</v>
      </c>
      <c r="F815" s="163">
        <v>41565.646031765355</v>
      </c>
      <c r="G815" s="163">
        <f>G814*2</f>
        <v>1571.05</v>
      </c>
      <c r="H815" s="161">
        <v>5.246203037569944</v>
      </c>
      <c r="I815" s="158" t="s">
        <v>56</v>
      </c>
      <c r="J815" s="11"/>
    </row>
    <row r="816" spans="1:10" ht="14.25" x14ac:dyDescent="0.2">
      <c r="A816" s="158">
        <v>424</v>
      </c>
      <c r="B816" s="158">
        <v>4</v>
      </c>
      <c r="C816" t="s">
        <v>256</v>
      </c>
      <c r="D816" s="158" t="s">
        <v>35</v>
      </c>
      <c r="E816" s="162">
        <v>1.9395111047851359</v>
      </c>
      <c r="F816" s="163">
        <v>85693.732802139304</v>
      </c>
      <c r="G816" s="163">
        <f>G815*1.5</f>
        <v>2356.5749999999998</v>
      </c>
      <c r="H816" s="161">
        <v>8.411363636363637</v>
      </c>
      <c r="I816" s="158" t="s">
        <v>56</v>
      </c>
      <c r="J816" s="11"/>
    </row>
    <row r="817" spans="1:10" ht="14.25" x14ac:dyDescent="0.2">
      <c r="A817" s="158">
        <v>425</v>
      </c>
      <c r="B817" s="158">
        <v>1</v>
      </c>
      <c r="C817" t="s">
        <v>257</v>
      </c>
      <c r="D817" s="158" t="s">
        <v>35</v>
      </c>
      <c r="E817" s="159" t="s">
        <v>34</v>
      </c>
      <c r="F817" s="160" t="s">
        <v>32</v>
      </c>
      <c r="G817" s="160" t="s">
        <v>32</v>
      </c>
      <c r="H817" s="161">
        <v>2.1676646706586826</v>
      </c>
      <c r="I817" s="158" t="s">
        <v>29</v>
      </c>
      <c r="J817" s="11"/>
    </row>
    <row r="818" spans="1:10" ht="14.25" x14ac:dyDescent="0.2">
      <c r="A818" s="158">
        <v>425</v>
      </c>
      <c r="B818" s="158">
        <v>2</v>
      </c>
      <c r="C818" t="s">
        <v>257</v>
      </c>
      <c r="D818" s="158" t="s">
        <v>35</v>
      </c>
      <c r="E818" s="159" t="s">
        <v>34</v>
      </c>
      <c r="F818" s="160" t="s">
        <v>32</v>
      </c>
      <c r="G818" s="160" t="s">
        <v>32</v>
      </c>
      <c r="H818" s="161">
        <v>2.6239207438565422</v>
      </c>
      <c r="I818" s="158" t="s">
        <v>29</v>
      </c>
      <c r="J818" s="11"/>
    </row>
    <row r="819" spans="1:10" ht="14.25" x14ac:dyDescent="0.2">
      <c r="A819" s="158">
        <v>425</v>
      </c>
      <c r="B819" s="158">
        <v>3</v>
      </c>
      <c r="C819" t="s">
        <v>257</v>
      </c>
      <c r="D819" s="158" t="s">
        <v>35</v>
      </c>
      <c r="E819" s="159" t="s">
        <v>34</v>
      </c>
      <c r="F819" s="160" t="s">
        <v>32</v>
      </c>
      <c r="G819" s="160" t="s">
        <v>32</v>
      </c>
      <c r="H819" s="161">
        <v>3.5402382825671577</v>
      </c>
      <c r="I819" s="158" t="s">
        <v>29</v>
      </c>
      <c r="J819" s="11"/>
    </row>
    <row r="820" spans="1:10" ht="14.25" x14ac:dyDescent="0.2">
      <c r="A820" s="158">
        <v>425</v>
      </c>
      <c r="B820" s="158">
        <v>4</v>
      </c>
      <c r="C820" t="s">
        <v>257</v>
      </c>
      <c r="D820" s="158" t="s">
        <v>35</v>
      </c>
      <c r="E820" s="159" t="s">
        <v>34</v>
      </c>
      <c r="F820" s="160" t="s">
        <v>32</v>
      </c>
      <c r="G820" s="160" t="s">
        <v>32</v>
      </c>
      <c r="H820" s="161">
        <v>6.7438894792773647</v>
      </c>
      <c r="I820" s="158" t="s">
        <v>29</v>
      </c>
      <c r="J820" s="11"/>
    </row>
    <row r="821" spans="1:10" ht="14.25" x14ac:dyDescent="0.2">
      <c r="A821" s="158">
        <v>426</v>
      </c>
      <c r="B821" s="158">
        <v>1</v>
      </c>
      <c r="C821" t="s">
        <v>258</v>
      </c>
      <c r="D821" s="158" t="s">
        <v>35</v>
      </c>
      <c r="E821" s="159" t="s">
        <v>34</v>
      </c>
      <c r="F821" s="160" t="s">
        <v>32</v>
      </c>
      <c r="G821" s="160" t="s">
        <v>32</v>
      </c>
      <c r="H821" s="161">
        <v>2.538709410889862</v>
      </c>
      <c r="I821" s="158" t="s">
        <v>29</v>
      </c>
      <c r="J821" s="11"/>
    </row>
    <row r="822" spans="1:10" ht="14.25" x14ac:dyDescent="0.2">
      <c r="A822" s="158">
        <v>426</v>
      </c>
      <c r="B822" s="158">
        <v>2</v>
      </c>
      <c r="C822" t="s">
        <v>258</v>
      </c>
      <c r="D822" s="158" t="s">
        <v>35</v>
      </c>
      <c r="E822" s="159" t="s">
        <v>34</v>
      </c>
      <c r="F822" s="160" t="s">
        <v>32</v>
      </c>
      <c r="G822" s="160" t="s">
        <v>32</v>
      </c>
      <c r="H822" s="161">
        <v>3.4922269081286696</v>
      </c>
      <c r="I822" s="158" t="s">
        <v>29</v>
      </c>
      <c r="J822" s="11"/>
    </row>
    <row r="823" spans="1:10" ht="14.25" x14ac:dyDescent="0.2">
      <c r="A823" s="158">
        <v>426</v>
      </c>
      <c r="B823" s="158">
        <v>3</v>
      </c>
      <c r="C823" t="s">
        <v>258</v>
      </c>
      <c r="D823" s="158" t="s">
        <v>35</v>
      </c>
      <c r="E823" s="159" t="s">
        <v>34</v>
      </c>
      <c r="F823" s="160" t="s">
        <v>32</v>
      </c>
      <c r="G823" s="160" t="s">
        <v>32</v>
      </c>
      <c r="H823" s="161">
        <v>5.250742358078603</v>
      </c>
      <c r="I823" s="158" t="s">
        <v>29</v>
      </c>
      <c r="J823" s="11"/>
    </row>
    <row r="824" spans="1:10" ht="14.25" x14ac:dyDescent="0.2">
      <c r="A824" s="158">
        <v>426</v>
      </c>
      <c r="B824" s="158">
        <v>4</v>
      </c>
      <c r="C824" t="s">
        <v>258</v>
      </c>
      <c r="D824" s="158" t="s">
        <v>35</v>
      </c>
      <c r="E824" s="159" t="s">
        <v>34</v>
      </c>
      <c r="F824" s="160" t="s">
        <v>32</v>
      </c>
      <c r="G824" s="160" t="s">
        <v>32</v>
      </c>
      <c r="H824" s="161">
        <v>8.773474801061008</v>
      </c>
      <c r="I824" s="158" t="s">
        <v>29</v>
      </c>
      <c r="J824" s="11"/>
    </row>
    <row r="825" spans="1:10" ht="14.25" x14ac:dyDescent="0.2">
      <c r="A825" s="158">
        <v>427</v>
      </c>
      <c r="B825" s="158">
        <v>1</v>
      </c>
      <c r="C825" t="s">
        <v>259</v>
      </c>
      <c r="D825" s="158" t="s">
        <v>35</v>
      </c>
      <c r="E825" s="159" t="s">
        <v>34</v>
      </c>
      <c r="F825" s="160" t="s">
        <v>32</v>
      </c>
      <c r="G825" s="160" t="s">
        <v>32</v>
      </c>
      <c r="H825" s="161">
        <v>2.2171922685656154</v>
      </c>
      <c r="I825" s="158" t="s">
        <v>29</v>
      </c>
      <c r="J825" s="11"/>
    </row>
    <row r="826" spans="1:10" ht="14.25" x14ac:dyDescent="0.2">
      <c r="A826" s="158">
        <v>427</v>
      </c>
      <c r="B826" s="158">
        <v>2</v>
      </c>
      <c r="C826" t="s">
        <v>259</v>
      </c>
      <c r="D826" s="158" t="s">
        <v>35</v>
      </c>
      <c r="E826" s="159" t="s">
        <v>34</v>
      </c>
      <c r="F826" s="160" t="s">
        <v>32</v>
      </c>
      <c r="G826" s="160" t="s">
        <v>32</v>
      </c>
      <c r="H826" s="161">
        <v>3.3626415094339621</v>
      </c>
      <c r="I826" s="158" t="s">
        <v>29</v>
      </c>
      <c r="J826" s="11"/>
    </row>
    <row r="827" spans="1:10" ht="14.25" x14ac:dyDescent="0.2">
      <c r="A827" s="158">
        <v>427</v>
      </c>
      <c r="B827" s="158">
        <v>3</v>
      </c>
      <c r="C827" t="s">
        <v>259</v>
      </c>
      <c r="D827" s="158" t="s">
        <v>35</v>
      </c>
      <c r="E827" s="159" t="s">
        <v>34</v>
      </c>
      <c r="F827" s="160" t="s">
        <v>32</v>
      </c>
      <c r="G827" s="160" t="s">
        <v>32</v>
      </c>
      <c r="H827" s="161">
        <v>5.6821130676552363</v>
      </c>
      <c r="I827" s="158" t="s">
        <v>29</v>
      </c>
      <c r="J827" s="11"/>
    </row>
    <row r="828" spans="1:10" ht="14.25" x14ac:dyDescent="0.2">
      <c r="A828" s="158">
        <v>427</v>
      </c>
      <c r="B828" s="158">
        <v>4</v>
      </c>
      <c r="C828" t="s">
        <v>259</v>
      </c>
      <c r="D828" s="158" t="s">
        <v>35</v>
      </c>
      <c r="E828" s="159" t="s">
        <v>34</v>
      </c>
      <c r="F828" s="160" t="s">
        <v>32</v>
      </c>
      <c r="G828" s="160" t="s">
        <v>32</v>
      </c>
      <c r="H828" s="161">
        <v>9.5418502202643172</v>
      </c>
      <c r="I828" s="158" t="s">
        <v>29</v>
      </c>
      <c r="J828" s="11"/>
    </row>
    <row r="829" spans="1:10" ht="14.25" x14ac:dyDescent="0.2">
      <c r="A829" s="158">
        <v>440</v>
      </c>
      <c r="B829" s="158">
        <v>1</v>
      </c>
      <c r="C829" t="s">
        <v>260</v>
      </c>
      <c r="D829" s="158" t="s">
        <v>36</v>
      </c>
      <c r="E829" s="159" t="s">
        <v>34</v>
      </c>
      <c r="F829" s="160" t="s">
        <v>32</v>
      </c>
      <c r="G829" s="160" t="s">
        <v>32</v>
      </c>
      <c r="H829" s="161">
        <v>4.3405797101449277</v>
      </c>
      <c r="I829" s="158" t="s">
        <v>29</v>
      </c>
      <c r="J829" s="11"/>
    </row>
    <row r="830" spans="1:10" ht="14.25" x14ac:dyDescent="0.2">
      <c r="A830" s="158">
        <v>440</v>
      </c>
      <c r="B830" s="158">
        <v>2</v>
      </c>
      <c r="C830" t="s">
        <v>260</v>
      </c>
      <c r="D830" s="158" t="s">
        <v>36</v>
      </c>
      <c r="E830" s="159" t="s">
        <v>34</v>
      </c>
      <c r="F830" s="160" t="s">
        <v>32</v>
      </c>
      <c r="G830" s="160" t="s">
        <v>32</v>
      </c>
      <c r="H830" s="161">
        <v>4.7639730639730642</v>
      </c>
      <c r="I830" s="158" t="s">
        <v>29</v>
      </c>
      <c r="J830" s="11"/>
    </row>
    <row r="831" spans="1:10" ht="14.25" x14ac:dyDescent="0.2">
      <c r="A831" s="158">
        <v>440</v>
      </c>
      <c r="B831" s="158">
        <v>3</v>
      </c>
      <c r="C831" t="s">
        <v>260</v>
      </c>
      <c r="D831" s="158" t="s">
        <v>36</v>
      </c>
      <c r="E831" s="159" t="s">
        <v>34</v>
      </c>
      <c r="F831" s="160" t="s">
        <v>32</v>
      </c>
      <c r="G831" s="160" t="s">
        <v>32</v>
      </c>
      <c r="H831" s="161">
        <v>6.7154389505549945</v>
      </c>
      <c r="I831" s="158" t="s">
        <v>29</v>
      </c>
      <c r="J831" s="11"/>
    </row>
    <row r="832" spans="1:10" ht="14.25" x14ac:dyDescent="0.2">
      <c r="A832" s="158">
        <v>440</v>
      </c>
      <c r="B832" s="158">
        <v>4</v>
      </c>
      <c r="C832" t="s">
        <v>260</v>
      </c>
      <c r="D832" s="158" t="s">
        <v>36</v>
      </c>
      <c r="E832" s="159" t="s">
        <v>34</v>
      </c>
      <c r="F832" s="160" t="s">
        <v>32</v>
      </c>
      <c r="G832" s="160" t="s">
        <v>32</v>
      </c>
      <c r="H832" s="161">
        <v>14.439024390243903</v>
      </c>
      <c r="I832" s="158" t="s">
        <v>29</v>
      </c>
      <c r="J832" s="11"/>
    </row>
    <row r="833" spans="1:10" ht="14.25" x14ac:dyDescent="0.2">
      <c r="A833" s="158">
        <v>441</v>
      </c>
      <c r="B833" s="158">
        <v>1</v>
      </c>
      <c r="C833" t="s">
        <v>261</v>
      </c>
      <c r="D833" s="158" t="s">
        <v>36</v>
      </c>
      <c r="E833" s="159" t="s">
        <v>34</v>
      </c>
      <c r="F833" s="160" t="s">
        <v>32</v>
      </c>
      <c r="G833" s="160" t="s">
        <v>32</v>
      </c>
      <c r="H833" s="161">
        <v>4.4096916299559474</v>
      </c>
      <c r="I833" s="158" t="s">
        <v>29</v>
      </c>
      <c r="J833" s="11"/>
    </row>
    <row r="834" spans="1:10" ht="14.25" x14ac:dyDescent="0.2">
      <c r="A834" s="158">
        <v>441</v>
      </c>
      <c r="B834" s="158">
        <v>2</v>
      </c>
      <c r="C834" t="s">
        <v>261</v>
      </c>
      <c r="D834" s="158" t="s">
        <v>36</v>
      </c>
      <c r="E834" s="159" t="s">
        <v>34</v>
      </c>
      <c r="F834" s="160" t="s">
        <v>32</v>
      </c>
      <c r="G834" s="160" t="s">
        <v>32</v>
      </c>
      <c r="H834" s="161">
        <v>6.151981076286221</v>
      </c>
      <c r="I834" s="158" t="s">
        <v>29</v>
      </c>
      <c r="J834" s="11"/>
    </row>
    <row r="835" spans="1:10" ht="14.25" x14ac:dyDescent="0.2">
      <c r="A835" s="158">
        <v>441</v>
      </c>
      <c r="B835" s="158">
        <v>3</v>
      </c>
      <c r="C835" t="s">
        <v>261</v>
      </c>
      <c r="D835" s="158" t="s">
        <v>36</v>
      </c>
      <c r="E835" s="159" t="s">
        <v>34</v>
      </c>
      <c r="F835" s="160" t="s">
        <v>32</v>
      </c>
      <c r="G835" s="160" t="s">
        <v>32</v>
      </c>
      <c r="H835" s="161">
        <v>8.6033428454953125</v>
      </c>
      <c r="I835" s="158" t="s">
        <v>29</v>
      </c>
      <c r="J835" s="11"/>
    </row>
    <row r="836" spans="1:10" ht="14.25" x14ac:dyDescent="0.2">
      <c r="A836" s="158">
        <v>441</v>
      </c>
      <c r="B836" s="158">
        <v>4</v>
      </c>
      <c r="C836" t="s">
        <v>261</v>
      </c>
      <c r="D836" s="158" t="s">
        <v>36</v>
      </c>
      <c r="E836" s="159" t="s">
        <v>34</v>
      </c>
      <c r="F836" s="160" t="s">
        <v>32</v>
      </c>
      <c r="G836" s="160" t="s">
        <v>32</v>
      </c>
      <c r="H836" s="161">
        <v>18.473684210526315</v>
      </c>
      <c r="I836" s="158" t="s">
        <v>29</v>
      </c>
      <c r="J836" s="11"/>
    </row>
    <row r="837" spans="1:10" ht="14.25" x14ac:dyDescent="0.2">
      <c r="A837" s="158">
        <v>442</v>
      </c>
      <c r="B837" s="158">
        <v>1</v>
      </c>
      <c r="C837" t="s">
        <v>262</v>
      </c>
      <c r="D837" s="158" t="s">
        <v>36</v>
      </c>
      <c r="E837" s="159" t="s">
        <v>34</v>
      </c>
      <c r="F837" s="160" t="s">
        <v>32</v>
      </c>
      <c r="G837" s="160" t="s">
        <v>32</v>
      </c>
      <c r="H837" s="161">
        <v>2.6964285714285716</v>
      </c>
      <c r="I837" s="158" t="s">
        <v>29</v>
      </c>
      <c r="J837" s="11"/>
    </row>
    <row r="838" spans="1:10" ht="14.25" x14ac:dyDescent="0.2">
      <c r="A838" s="158">
        <v>442</v>
      </c>
      <c r="B838" s="158">
        <v>2</v>
      </c>
      <c r="C838" t="s">
        <v>262</v>
      </c>
      <c r="D838" s="158" t="s">
        <v>36</v>
      </c>
      <c r="E838" s="159" t="s">
        <v>34</v>
      </c>
      <c r="F838" s="160" t="s">
        <v>32</v>
      </c>
      <c r="G838" s="160" t="s">
        <v>32</v>
      </c>
      <c r="H838" s="161">
        <v>3.5736201170330539</v>
      </c>
      <c r="I838" s="158" t="s">
        <v>29</v>
      </c>
      <c r="J838" s="11"/>
    </row>
    <row r="839" spans="1:10" ht="14.25" x14ac:dyDescent="0.2">
      <c r="A839" s="158">
        <v>442</v>
      </c>
      <c r="B839" s="158">
        <v>3</v>
      </c>
      <c r="C839" t="s">
        <v>262</v>
      </c>
      <c r="D839" s="158" t="s">
        <v>36</v>
      </c>
      <c r="E839" s="159" t="s">
        <v>34</v>
      </c>
      <c r="F839" s="160" t="s">
        <v>32</v>
      </c>
      <c r="G839" s="160" t="s">
        <v>32</v>
      </c>
      <c r="H839" s="161">
        <v>6.7797888386123679</v>
      </c>
      <c r="I839" s="158" t="s">
        <v>29</v>
      </c>
      <c r="J839" s="11"/>
    </row>
    <row r="840" spans="1:10" ht="14.25" x14ac:dyDescent="0.2">
      <c r="A840" s="158">
        <v>442</v>
      </c>
      <c r="B840" s="158">
        <v>4</v>
      </c>
      <c r="C840" t="s">
        <v>262</v>
      </c>
      <c r="D840" s="158" t="s">
        <v>36</v>
      </c>
      <c r="E840" s="159" t="s">
        <v>34</v>
      </c>
      <c r="F840" s="160" t="s">
        <v>32</v>
      </c>
      <c r="G840" s="160" t="s">
        <v>32</v>
      </c>
      <c r="H840" s="161">
        <v>12.115511551155116</v>
      </c>
      <c r="I840" s="158" t="s">
        <v>29</v>
      </c>
      <c r="J840" s="11"/>
    </row>
    <row r="841" spans="1:10" ht="14.25" x14ac:dyDescent="0.2">
      <c r="A841" s="158">
        <v>443</v>
      </c>
      <c r="B841" s="158">
        <v>1</v>
      </c>
      <c r="C841" t="s">
        <v>263</v>
      </c>
      <c r="D841" s="158" t="s">
        <v>36</v>
      </c>
      <c r="E841" s="159" t="s">
        <v>34</v>
      </c>
      <c r="F841" s="160" t="s">
        <v>32</v>
      </c>
      <c r="G841" s="160" t="s">
        <v>32</v>
      </c>
      <c r="H841" s="161">
        <v>2.2347339485568427</v>
      </c>
      <c r="I841" s="158" t="s">
        <v>29</v>
      </c>
      <c r="J841" s="11"/>
    </row>
    <row r="842" spans="1:10" ht="14.25" x14ac:dyDescent="0.2">
      <c r="A842" s="158">
        <v>443</v>
      </c>
      <c r="B842" s="158">
        <v>2</v>
      </c>
      <c r="C842" t="s">
        <v>263</v>
      </c>
      <c r="D842" s="158" t="s">
        <v>36</v>
      </c>
      <c r="E842" s="159" t="s">
        <v>34</v>
      </c>
      <c r="F842" s="160" t="s">
        <v>32</v>
      </c>
      <c r="G842" s="160" t="s">
        <v>32</v>
      </c>
      <c r="H842" s="161">
        <v>3.1229308005427407</v>
      </c>
      <c r="I842" s="158" t="s">
        <v>29</v>
      </c>
      <c r="J842" s="11"/>
    </row>
    <row r="843" spans="1:10" ht="14.25" x14ac:dyDescent="0.2">
      <c r="A843" s="158">
        <v>443</v>
      </c>
      <c r="B843" s="158">
        <v>3</v>
      </c>
      <c r="C843" t="s">
        <v>263</v>
      </c>
      <c r="D843" s="158" t="s">
        <v>36</v>
      </c>
      <c r="E843" s="159" t="s">
        <v>34</v>
      </c>
      <c r="F843" s="160" t="s">
        <v>32</v>
      </c>
      <c r="G843" s="160" t="s">
        <v>32</v>
      </c>
      <c r="H843" s="161">
        <v>7.1963578780680919</v>
      </c>
      <c r="I843" s="158" t="s">
        <v>29</v>
      </c>
      <c r="J843" s="11"/>
    </row>
    <row r="844" spans="1:10" ht="14.25" x14ac:dyDescent="0.2">
      <c r="A844" s="158">
        <v>443</v>
      </c>
      <c r="B844" s="158">
        <v>4</v>
      </c>
      <c r="C844" t="s">
        <v>263</v>
      </c>
      <c r="D844" s="158" t="s">
        <v>36</v>
      </c>
      <c r="E844" s="159" t="s">
        <v>34</v>
      </c>
      <c r="F844" s="160" t="s">
        <v>32</v>
      </c>
      <c r="G844" s="160" t="s">
        <v>32</v>
      </c>
      <c r="H844" s="161">
        <v>13.862236628849271</v>
      </c>
      <c r="I844" s="158" t="s">
        <v>29</v>
      </c>
      <c r="J844" s="11"/>
    </row>
    <row r="845" spans="1:10" ht="14.25" x14ac:dyDescent="0.2">
      <c r="A845" s="158">
        <v>444</v>
      </c>
      <c r="B845" s="158">
        <v>1</v>
      </c>
      <c r="C845" t="s">
        <v>264</v>
      </c>
      <c r="D845" s="158" t="s">
        <v>36</v>
      </c>
      <c r="E845" s="159" t="s">
        <v>34</v>
      </c>
      <c r="F845" s="160" t="s">
        <v>32</v>
      </c>
      <c r="G845" s="160" t="s">
        <v>32</v>
      </c>
      <c r="H845" s="161">
        <v>2.376271186440678</v>
      </c>
      <c r="I845" s="158" t="s">
        <v>29</v>
      </c>
      <c r="J845" s="11"/>
    </row>
    <row r="846" spans="1:10" ht="14.25" x14ac:dyDescent="0.2">
      <c r="A846" s="158">
        <v>444</v>
      </c>
      <c r="B846" s="158">
        <v>2</v>
      </c>
      <c r="C846" t="s">
        <v>264</v>
      </c>
      <c r="D846" s="158" t="s">
        <v>36</v>
      </c>
      <c r="E846" s="159" t="s">
        <v>34</v>
      </c>
      <c r="F846" s="160" t="s">
        <v>32</v>
      </c>
      <c r="G846" s="160" t="s">
        <v>32</v>
      </c>
      <c r="H846" s="161">
        <v>4.9860521528198909</v>
      </c>
      <c r="I846" s="158" t="s">
        <v>29</v>
      </c>
      <c r="J846" s="11"/>
    </row>
    <row r="847" spans="1:10" ht="14.25" x14ac:dyDescent="0.2">
      <c r="A847" s="158">
        <v>444</v>
      </c>
      <c r="B847" s="158">
        <v>3</v>
      </c>
      <c r="C847" t="s">
        <v>264</v>
      </c>
      <c r="D847" s="158" t="s">
        <v>36</v>
      </c>
      <c r="E847" s="159" t="s">
        <v>34</v>
      </c>
      <c r="F847" s="160" t="s">
        <v>32</v>
      </c>
      <c r="G847" s="160" t="s">
        <v>32</v>
      </c>
      <c r="H847" s="161">
        <v>9.565248226950354</v>
      </c>
      <c r="I847" s="158" t="s">
        <v>29</v>
      </c>
      <c r="J847" s="11"/>
    </row>
    <row r="848" spans="1:10" ht="14.25" x14ac:dyDescent="0.2">
      <c r="A848" s="158">
        <v>444</v>
      </c>
      <c r="B848" s="158">
        <v>4</v>
      </c>
      <c r="C848" t="s">
        <v>264</v>
      </c>
      <c r="D848" s="158" t="s">
        <v>36</v>
      </c>
      <c r="E848" s="159" t="s">
        <v>34</v>
      </c>
      <c r="F848" s="160" t="s">
        <v>32</v>
      </c>
      <c r="G848" s="160" t="s">
        <v>32</v>
      </c>
      <c r="H848" s="161">
        <v>16.468619246861923</v>
      </c>
      <c r="I848" s="158" t="s">
        <v>29</v>
      </c>
      <c r="J848" s="11"/>
    </row>
    <row r="849" spans="1:10" ht="14.25" x14ac:dyDescent="0.2">
      <c r="A849" s="158">
        <v>445</v>
      </c>
      <c r="B849" s="158">
        <v>1</v>
      </c>
      <c r="C849" t="s">
        <v>265</v>
      </c>
      <c r="D849" s="158" t="s">
        <v>36</v>
      </c>
      <c r="E849" s="159" t="s">
        <v>34</v>
      </c>
      <c r="F849" s="160" t="s">
        <v>32</v>
      </c>
      <c r="G849" s="160" t="s">
        <v>32</v>
      </c>
      <c r="H849" s="161">
        <v>2.0805369127516777</v>
      </c>
      <c r="I849" s="158" t="s">
        <v>29</v>
      </c>
      <c r="J849" s="11"/>
    </row>
    <row r="850" spans="1:10" ht="14.25" x14ac:dyDescent="0.2">
      <c r="A850" s="158">
        <v>445</v>
      </c>
      <c r="B850" s="158">
        <v>2</v>
      </c>
      <c r="C850" t="s">
        <v>265</v>
      </c>
      <c r="D850" s="158" t="s">
        <v>36</v>
      </c>
      <c r="E850" s="159" t="s">
        <v>34</v>
      </c>
      <c r="F850" s="160" t="s">
        <v>32</v>
      </c>
      <c r="G850" s="160" t="s">
        <v>32</v>
      </c>
      <c r="H850" s="161">
        <v>3.9845018450184502</v>
      </c>
      <c r="I850" s="158" t="s">
        <v>29</v>
      </c>
      <c r="J850" s="11"/>
    </row>
    <row r="851" spans="1:10" ht="14.25" x14ac:dyDescent="0.2">
      <c r="A851" s="158">
        <v>445</v>
      </c>
      <c r="B851" s="158">
        <v>3</v>
      </c>
      <c r="C851" t="s">
        <v>265</v>
      </c>
      <c r="D851" s="158" t="s">
        <v>36</v>
      </c>
      <c r="E851" s="159" t="s">
        <v>34</v>
      </c>
      <c r="F851" s="160" t="s">
        <v>32</v>
      </c>
      <c r="G851" s="160" t="s">
        <v>32</v>
      </c>
      <c r="H851" s="161">
        <v>7.7043478260869565</v>
      </c>
      <c r="I851" s="158" t="s">
        <v>29</v>
      </c>
      <c r="J851" s="11"/>
    </row>
    <row r="852" spans="1:10" ht="14.25" x14ac:dyDescent="0.2">
      <c r="A852" s="158">
        <v>445</v>
      </c>
      <c r="B852" s="158">
        <v>4</v>
      </c>
      <c r="C852" t="s">
        <v>265</v>
      </c>
      <c r="D852" s="158" t="s">
        <v>36</v>
      </c>
      <c r="E852" s="159" t="s">
        <v>34</v>
      </c>
      <c r="F852" s="160" t="s">
        <v>32</v>
      </c>
      <c r="G852" s="160" t="s">
        <v>32</v>
      </c>
      <c r="H852" s="161">
        <v>13.980392156862745</v>
      </c>
      <c r="I852" s="158" t="s">
        <v>29</v>
      </c>
      <c r="J852" s="11"/>
    </row>
    <row r="853" spans="1:10" ht="14.25" x14ac:dyDescent="0.2">
      <c r="A853" s="158">
        <v>446</v>
      </c>
      <c r="B853" s="158">
        <v>1</v>
      </c>
      <c r="C853" t="s">
        <v>266</v>
      </c>
      <c r="D853" s="158" t="s">
        <v>36</v>
      </c>
      <c r="E853" s="159" t="s">
        <v>34</v>
      </c>
      <c r="F853" s="160" t="s">
        <v>32</v>
      </c>
      <c r="G853" s="160" t="s">
        <v>32</v>
      </c>
      <c r="H853" s="161">
        <v>1.8906580420450305</v>
      </c>
      <c r="I853" s="158" t="s">
        <v>29</v>
      </c>
      <c r="J853" s="11"/>
    </row>
    <row r="854" spans="1:10" ht="14.25" x14ac:dyDescent="0.2">
      <c r="A854" s="158">
        <v>446</v>
      </c>
      <c r="B854" s="158">
        <v>2</v>
      </c>
      <c r="C854" t="s">
        <v>266</v>
      </c>
      <c r="D854" s="158" t="s">
        <v>36</v>
      </c>
      <c r="E854" s="159" t="s">
        <v>34</v>
      </c>
      <c r="F854" s="160" t="s">
        <v>32</v>
      </c>
      <c r="G854" s="160" t="s">
        <v>32</v>
      </c>
      <c r="H854" s="161">
        <v>3.14556186657757</v>
      </c>
      <c r="I854" s="158" t="s">
        <v>29</v>
      </c>
      <c r="J854" s="11"/>
    </row>
    <row r="855" spans="1:10" ht="14.25" x14ac:dyDescent="0.2">
      <c r="A855" s="158">
        <v>446</v>
      </c>
      <c r="B855" s="158">
        <v>3</v>
      </c>
      <c r="C855" t="s">
        <v>266</v>
      </c>
      <c r="D855" s="158" t="s">
        <v>36</v>
      </c>
      <c r="E855" s="159" t="s">
        <v>34</v>
      </c>
      <c r="F855" s="160" t="s">
        <v>32</v>
      </c>
      <c r="G855" s="160" t="s">
        <v>32</v>
      </c>
      <c r="H855" s="161">
        <v>7.0750174459176556</v>
      </c>
      <c r="I855" s="158" t="s">
        <v>29</v>
      </c>
      <c r="J855" s="11"/>
    </row>
    <row r="856" spans="1:10" ht="14.25" x14ac:dyDescent="0.2">
      <c r="A856" s="158">
        <v>446</v>
      </c>
      <c r="B856" s="158">
        <v>4</v>
      </c>
      <c r="C856" t="s">
        <v>266</v>
      </c>
      <c r="D856" s="158" t="s">
        <v>36</v>
      </c>
      <c r="E856" s="159" t="s">
        <v>34</v>
      </c>
      <c r="F856" s="160" t="s">
        <v>32</v>
      </c>
      <c r="G856" s="160" t="s">
        <v>32</v>
      </c>
      <c r="H856" s="161">
        <v>12.670588235294117</v>
      </c>
      <c r="I856" s="158" t="s">
        <v>29</v>
      </c>
      <c r="J856" s="11"/>
    </row>
    <row r="857" spans="1:10" ht="14.25" x14ac:dyDescent="0.2">
      <c r="A857" s="158">
        <v>447</v>
      </c>
      <c r="B857" s="158">
        <v>1</v>
      </c>
      <c r="C857" t="s">
        <v>267</v>
      </c>
      <c r="D857" s="158" t="s">
        <v>36</v>
      </c>
      <c r="E857" s="159" t="s">
        <v>34</v>
      </c>
      <c r="F857" s="160" t="s">
        <v>32</v>
      </c>
      <c r="G857" s="160" t="s">
        <v>32</v>
      </c>
      <c r="H857" s="161">
        <v>3.0478468899521531</v>
      </c>
      <c r="I857" s="158" t="s">
        <v>29</v>
      </c>
      <c r="J857" s="11"/>
    </row>
    <row r="858" spans="1:10" ht="14.25" x14ac:dyDescent="0.2">
      <c r="A858" s="158">
        <v>447</v>
      </c>
      <c r="B858" s="158">
        <v>2</v>
      </c>
      <c r="C858" t="s">
        <v>267</v>
      </c>
      <c r="D858" s="158" t="s">
        <v>36</v>
      </c>
      <c r="E858" s="159" t="s">
        <v>34</v>
      </c>
      <c r="F858" s="160" t="s">
        <v>32</v>
      </c>
      <c r="G858" s="160" t="s">
        <v>32</v>
      </c>
      <c r="H858" s="161">
        <v>4.4284232365145231</v>
      </c>
      <c r="I858" s="158" t="s">
        <v>29</v>
      </c>
      <c r="J858" s="11"/>
    </row>
    <row r="859" spans="1:10" ht="14.25" x14ac:dyDescent="0.2">
      <c r="A859" s="158">
        <v>447</v>
      </c>
      <c r="B859" s="158">
        <v>3</v>
      </c>
      <c r="C859" t="s">
        <v>267</v>
      </c>
      <c r="D859" s="158" t="s">
        <v>36</v>
      </c>
      <c r="E859" s="159" t="s">
        <v>34</v>
      </c>
      <c r="F859" s="160" t="s">
        <v>32</v>
      </c>
      <c r="G859" s="160" t="s">
        <v>32</v>
      </c>
      <c r="H859" s="161">
        <v>7.7231759656652361</v>
      </c>
      <c r="I859" s="158" t="s">
        <v>29</v>
      </c>
      <c r="J859" s="11"/>
    </row>
    <row r="860" spans="1:10" ht="14.25" x14ac:dyDescent="0.2">
      <c r="A860" s="158">
        <v>447</v>
      </c>
      <c r="B860" s="158">
        <v>4</v>
      </c>
      <c r="C860" t="s">
        <v>267</v>
      </c>
      <c r="D860" s="158" t="s">
        <v>36</v>
      </c>
      <c r="E860" s="159" t="s">
        <v>34</v>
      </c>
      <c r="F860" s="160" t="s">
        <v>32</v>
      </c>
      <c r="G860" s="160" t="s">
        <v>32</v>
      </c>
      <c r="H860" s="161">
        <v>17.362549800796813</v>
      </c>
      <c r="I860" s="158" t="s">
        <v>29</v>
      </c>
      <c r="J860" s="11"/>
    </row>
    <row r="861" spans="1:10" ht="14.25" x14ac:dyDescent="0.2">
      <c r="A861" s="158">
        <v>461</v>
      </c>
      <c r="B861" s="158">
        <v>1</v>
      </c>
      <c r="C861" t="s">
        <v>268</v>
      </c>
      <c r="D861" s="158" t="s">
        <v>35</v>
      </c>
      <c r="E861" s="162">
        <v>0.72130005290995247</v>
      </c>
      <c r="F861" s="163">
        <v>28325.982452375571</v>
      </c>
      <c r="G861" s="163">
        <v>758.54</v>
      </c>
      <c r="H861" s="161">
        <v>2.4079885877318117</v>
      </c>
      <c r="I861" s="158" t="s">
        <v>56</v>
      </c>
      <c r="J861" s="11"/>
    </row>
    <row r="862" spans="1:10" ht="14.25" x14ac:dyDescent="0.2">
      <c r="A862" s="158">
        <v>461</v>
      </c>
      <c r="B862" s="158">
        <v>2</v>
      </c>
      <c r="C862" t="s">
        <v>268</v>
      </c>
      <c r="D862" s="158" t="s">
        <v>35</v>
      </c>
      <c r="E862" s="162">
        <v>0.79118250850645278</v>
      </c>
      <c r="F862" s="163">
        <v>29756.880860095764</v>
      </c>
      <c r="G862" s="163">
        <f>G861*1.05</f>
        <v>796.46699999999998</v>
      </c>
      <c r="H862" s="161">
        <v>3.9452313503305003</v>
      </c>
      <c r="I862" s="158" t="s">
        <v>56</v>
      </c>
      <c r="J862" s="11"/>
    </row>
    <row r="863" spans="1:10" ht="14.25" x14ac:dyDescent="0.2">
      <c r="A863" s="158">
        <v>461</v>
      </c>
      <c r="B863" s="158">
        <v>3</v>
      </c>
      <c r="C863" t="s">
        <v>268</v>
      </c>
      <c r="D863" s="158" t="s">
        <v>35</v>
      </c>
      <c r="E863" s="162">
        <v>1.2195072579142743</v>
      </c>
      <c r="F863" s="163">
        <v>47369.140128974461</v>
      </c>
      <c r="G863" s="163">
        <f>G862*1.5</f>
        <v>1194.7004999999999</v>
      </c>
      <c r="H863" s="161">
        <v>6.4728199320498305</v>
      </c>
      <c r="I863" s="158" t="s">
        <v>56</v>
      </c>
      <c r="J863" s="11"/>
    </row>
    <row r="864" spans="1:10" ht="14.25" x14ac:dyDescent="0.2">
      <c r="A864" s="158">
        <v>461</v>
      </c>
      <c r="B864" s="158">
        <v>4</v>
      </c>
      <c r="C864" t="s">
        <v>268</v>
      </c>
      <c r="D864" s="158" t="s">
        <v>35</v>
      </c>
      <c r="E864" s="162">
        <v>1.9028659235506871</v>
      </c>
      <c r="F864" s="163">
        <v>80847.493178247983</v>
      </c>
      <c r="G864" s="163">
        <f>G863*1.7</f>
        <v>2030.9908499999999</v>
      </c>
      <c r="H864" s="161">
        <v>9.1662125340599463</v>
      </c>
      <c r="I864" s="158" t="s">
        <v>56</v>
      </c>
      <c r="J864" s="11"/>
    </row>
    <row r="865" spans="1:10" ht="14.25" x14ac:dyDescent="0.2">
      <c r="A865" s="158">
        <v>462</v>
      </c>
      <c r="B865" s="158">
        <v>1</v>
      </c>
      <c r="C865" t="s">
        <v>269</v>
      </c>
      <c r="D865" s="158" t="s">
        <v>35</v>
      </c>
      <c r="E865" s="159" t="s">
        <v>34</v>
      </c>
      <c r="F865" s="160" t="s">
        <v>32</v>
      </c>
      <c r="G865" s="160" t="s">
        <v>32</v>
      </c>
      <c r="H865" s="161">
        <v>2.4643449419568824</v>
      </c>
      <c r="I865" s="158" t="s">
        <v>29</v>
      </c>
      <c r="J865" s="11"/>
    </row>
    <row r="866" spans="1:10" ht="14.25" x14ac:dyDescent="0.2">
      <c r="A866" s="158">
        <v>462</v>
      </c>
      <c r="B866" s="158">
        <v>2</v>
      </c>
      <c r="C866" t="s">
        <v>269</v>
      </c>
      <c r="D866" s="158" t="s">
        <v>35</v>
      </c>
      <c r="E866" s="159" t="s">
        <v>34</v>
      </c>
      <c r="F866" s="160" t="s">
        <v>32</v>
      </c>
      <c r="G866" s="160" t="s">
        <v>32</v>
      </c>
      <c r="H866" s="161">
        <v>4.003490401396161</v>
      </c>
      <c r="I866" s="158" t="s">
        <v>29</v>
      </c>
      <c r="J866" s="11"/>
    </row>
    <row r="867" spans="1:10" ht="14.25" x14ac:dyDescent="0.2">
      <c r="A867" s="158">
        <v>462</v>
      </c>
      <c r="B867" s="158">
        <v>3</v>
      </c>
      <c r="C867" t="s">
        <v>269</v>
      </c>
      <c r="D867" s="158" t="s">
        <v>35</v>
      </c>
      <c r="E867" s="159" t="s">
        <v>34</v>
      </c>
      <c r="F867" s="160" t="s">
        <v>32</v>
      </c>
      <c r="G867" s="160" t="s">
        <v>32</v>
      </c>
      <c r="H867" s="161">
        <v>7.4119148936170216</v>
      </c>
      <c r="I867" s="158" t="s">
        <v>29</v>
      </c>
      <c r="J867" s="11"/>
    </row>
    <row r="868" spans="1:10" ht="14.25" x14ac:dyDescent="0.2">
      <c r="A868" s="158">
        <v>462</v>
      </c>
      <c r="B868" s="158">
        <v>4</v>
      </c>
      <c r="C868" t="s">
        <v>269</v>
      </c>
      <c r="D868" s="158" t="s">
        <v>35</v>
      </c>
      <c r="E868" s="159" t="s">
        <v>34</v>
      </c>
      <c r="F868" s="160" t="s">
        <v>32</v>
      </c>
      <c r="G868" s="160" t="s">
        <v>32</v>
      </c>
      <c r="H868" s="161">
        <v>15.660714285714286</v>
      </c>
      <c r="I868" s="158" t="s">
        <v>29</v>
      </c>
      <c r="J868" s="11"/>
    </row>
    <row r="869" spans="1:10" ht="14.25" x14ac:dyDescent="0.2">
      <c r="A869" s="158">
        <v>463</v>
      </c>
      <c r="B869" s="158">
        <v>1</v>
      </c>
      <c r="C869" t="s">
        <v>270</v>
      </c>
      <c r="D869" s="158" t="s">
        <v>35</v>
      </c>
      <c r="E869" s="159" t="s">
        <v>34</v>
      </c>
      <c r="F869" s="160" t="s">
        <v>32</v>
      </c>
      <c r="G869" s="160" t="s">
        <v>32</v>
      </c>
      <c r="H869" s="161">
        <v>2.6415356829053986</v>
      </c>
      <c r="I869" s="158" t="s">
        <v>29</v>
      </c>
      <c r="J869" s="11"/>
    </row>
    <row r="870" spans="1:10" ht="14.25" x14ac:dyDescent="0.2">
      <c r="A870" s="158">
        <v>463</v>
      </c>
      <c r="B870" s="158">
        <v>2</v>
      </c>
      <c r="C870" t="s">
        <v>270</v>
      </c>
      <c r="D870" s="158" t="s">
        <v>35</v>
      </c>
      <c r="E870" s="159" t="s">
        <v>34</v>
      </c>
      <c r="F870" s="160" t="s">
        <v>32</v>
      </c>
      <c r="G870" s="160" t="s">
        <v>32</v>
      </c>
      <c r="H870" s="161">
        <v>3.3883467460870667</v>
      </c>
      <c r="I870" s="158" t="s">
        <v>29</v>
      </c>
      <c r="J870" s="11"/>
    </row>
    <row r="871" spans="1:10" ht="14.25" x14ac:dyDescent="0.2">
      <c r="A871" s="158">
        <v>463</v>
      </c>
      <c r="B871" s="158">
        <v>3</v>
      </c>
      <c r="C871" t="s">
        <v>270</v>
      </c>
      <c r="D871" s="158" t="s">
        <v>35</v>
      </c>
      <c r="E871" s="159" t="s">
        <v>34</v>
      </c>
      <c r="F871" s="160" t="s">
        <v>32</v>
      </c>
      <c r="G871" s="160" t="s">
        <v>32</v>
      </c>
      <c r="H871" s="161">
        <v>4.7959582957909639</v>
      </c>
      <c r="I871" s="158" t="s">
        <v>29</v>
      </c>
      <c r="J871" s="11"/>
    </row>
    <row r="872" spans="1:10" ht="14.25" x14ac:dyDescent="0.2">
      <c r="A872" s="158">
        <v>463</v>
      </c>
      <c r="B872" s="158">
        <v>4</v>
      </c>
      <c r="C872" t="s">
        <v>270</v>
      </c>
      <c r="D872" s="158" t="s">
        <v>35</v>
      </c>
      <c r="E872" s="159" t="s">
        <v>34</v>
      </c>
      <c r="F872" s="160" t="s">
        <v>32</v>
      </c>
      <c r="G872" s="160" t="s">
        <v>32</v>
      </c>
      <c r="H872" s="161">
        <v>7.6134366925064603</v>
      </c>
      <c r="I872" s="158" t="s">
        <v>29</v>
      </c>
      <c r="J872" s="11"/>
    </row>
    <row r="873" spans="1:10" ht="14.25" x14ac:dyDescent="0.2">
      <c r="A873" s="158">
        <v>465</v>
      </c>
      <c r="B873" s="158">
        <v>1</v>
      </c>
      <c r="C873" t="s">
        <v>271</v>
      </c>
      <c r="D873" s="158" t="s">
        <v>35</v>
      </c>
      <c r="E873" s="159" t="s">
        <v>34</v>
      </c>
      <c r="F873" s="160" t="s">
        <v>32</v>
      </c>
      <c r="G873" s="160" t="s">
        <v>32</v>
      </c>
      <c r="H873" s="161">
        <v>1.8057904176274659</v>
      </c>
      <c r="I873" s="158" t="s">
        <v>29</v>
      </c>
      <c r="J873" s="11"/>
    </row>
    <row r="874" spans="1:10" ht="14.25" x14ac:dyDescent="0.2">
      <c r="A874" s="158">
        <v>465</v>
      </c>
      <c r="B874" s="158">
        <v>2</v>
      </c>
      <c r="C874" t="s">
        <v>271</v>
      </c>
      <c r="D874" s="158" t="s">
        <v>35</v>
      </c>
      <c r="E874" s="159" t="s">
        <v>34</v>
      </c>
      <c r="F874" s="160" t="s">
        <v>32</v>
      </c>
      <c r="G874" s="160" t="s">
        <v>32</v>
      </c>
      <c r="H874" s="161">
        <v>2.1106915477497257</v>
      </c>
      <c r="I874" s="158" t="s">
        <v>29</v>
      </c>
      <c r="J874" s="11"/>
    </row>
    <row r="875" spans="1:10" ht="14.25" x14ac:dyDescent="0.2">
      <c r="A875" s="158">
        <v>465</v>
      </c>
      <c r="B875" s="158">
        <v>3</v>
      </c>
      <c r="C875" t="s">
        <v>271</v>
      </c>
      <c r="D875" s="158" t="s">
        <v>35</v>
      </c>
      <c r="E875" s="159" t="s">
        <v>34</v>
      </c>
      <c r="F875" s="160" t="s">
        <v>32</v>
      </c>
      <c r="G875" s="160" t="s">
        <v>32</v>
      </c>
      <c r="H875" s="161">
        <v>4.6767810026385224</v>
      </c>
      <c r="I875" s="158" t="s">
        <v>29</v>
      </c>
      <c r="J875" s="11"/>
    </row>
    <row r="876" spans="1:10" ht="14.25" x14ac:dyDescent="0.2">
      <c r="A876" s="158">
        <v>465</v>
      </c>
      <c r="B876" s="158">
        <v>4</v>
      </c>
      <c r="C876" t="s">
        <v>271</v>
      </c>
      <c r="D876" s="158" t="s">
        <v>35</v>
      </c>
      <c r="E876" s="159" t="s">
        <v>34</v>
      </c>
      <c r="F876" s="160" t="s">
        <v>32</v>
      </c>
      <c r="G876" s="160" t="s">
        <v>32</v>
      </c>
      <c r="H876" s="161">
        <v>7.4985422740524781</v>
      </c>
      <c r="I876" s="158" t="s">
        <v>29</v>
      </c>
      <c r="J876" s="11"/>
    </row>
    <row r="877" spans="1:10" ht="14.25" x14ac:dyDescent="0.2">
      <c r="A877" s="158">
        <v>466</v>
      </c>
      <c r="B877" s="158">
        <v>1</v>
      </c>
      <c r="C877" t="s">
        <v>272</v>
      </c>
      <c r="D877" s="158" t="s">
        <v>36</v>
      </c>
      <c r="E877" s="162">
        <v>0.44923709986426735</v>
      </c>
      <c r="F877" s="163">
        <v>16378.734236027227</v>
      </c>
      <c r="G877" s="163">
        <v>798.54</v>
      </c>
      <c r="H877" s="161">
        <v>2.2264600715137068</v>
      </c>
      <c r="I877" s="158" t="s">
        <v>56</v>
      </c>
      <c r="J877" s="11"/>
    </row>
    <row r="878" spans="1:10" ht="14.25" x14ac:dyDescent="0.2">
      <c r="A878" s="158">
        <v>466</v>
      </c>
      <c r="B878" s="158">
        <v>2</v>
      </c>
      <c r="C878" t="s">
        <v>272</v>
      </c>
      <c r="D878" s="158" t="s">
        <v>36</v>
      </c>
      <c r="E878" s="162">
        <v>0.60409541753166807</v>
      </c>
      <c r="F878" s="163">
        <v>22086.189117280195</v>
      </c>
      <c r="G878" s="163">
        <f>G877*1.3</f>
        <v>1038.1020000000001</v>
      </c>
      <c r="H878" s="161">
        <v>3.6146453628913391</v>
      </c>
      <c r="I878" s="158" t="s">
        <v>56</v>
      </c>
      <c r="J878" s="11"/>
    </row>
    <row r="879" spans="1:10" ht="14.25" x14ac:dyDescent="0.2">
      <c r="A879" s="158">
        <v>466</v>
      </c>
      <c r="B879" s="158">
        <v>3</v>
      </c>
      <c r="C879" t="s">
        <v>272</v>
      </c>
      <c r="D879" s="158" t="s">
        <v>36</v>
      </c>
      <c r="E879" s="162">
        <v>0.92411677913059875</v>
      </c>
      <c r="F879" s="163">
        <v>36356.55671330895</v>
      </c>
      <c r="G879" s="163">
        <f>G878*1.6</f>
        <v>1660.9632000000001</v>
      </c>
      <c r="H879" s="161">
        <v>5.0583062238587209</v>
      </c>
      <c r="I879" s="158" t="s">
        <v>56</v>
      </c>
      <c r="J879" s="11"/>
    </row>
    <row r="880" spans="1:10" ht="14.25" x14ac:dyDescent="0.2">
      <c r="A880" s="158">
        <v>466</v>
      </c>
      <c r="B880" s="158">
        <v>4</v>
      </c>
      <c r="C880" t="s">
        <v>272</v>
      </c>
      <c r="D880" s="158" t="s">
        <v>36</v>
      </c>
      <c r="E880" s="162">
        <v>1.5766701894781805</v>
      </c>
      <c r="F880" s="163">
        <v>65580.927959217777</v>
      </c>
      <c r="G880" s="163">
        <f>G879*1.8</f>
        <v>2989.7337600000005</v>
      </c>
      <c r="H880" s="161">
        <v>7.9755877034358047</v>
      </c>
      <c r="I880" s="158" t="s">
        <v>56</v>
      </c>
      <c r="J880" s="11"/>
    </row>
    <row r="881" spans="1:10" ht="14.25" x14ac:dyDescent="0.2">
      <c r="A881" s="158">
        <v>468</v>
      </c>
      <c r="B881" s="158">
        <v>1</v>
      </c>
      <c r="C881" t="s">
        <v>273</v>
      </c>
      <c r="D881" s="158" t="s">
        <v>35</v>
      </c>
      <c r="E881" s="162">
        <v>0.49694813963356244</v>
      </c>
      <c r="F881" s="163">
        <v>18926.307948554819</v>
      </c>
      <c r="G881" s="163">
        <v>597.41</v>
      </c>
      <c r="H881" s="161">
        <v>2.5099844214700466</v>
      </c>
      <c r="I881" s="158" t="s">
        <v>56</v>
      </c>
      <c r="J881" s="11"/>
    </row>
    <row r="882" spans="1:10" ht="14.25" x14ac:dyDescent="0.2">
      <c r="A882" s="158">
        <v>468</v>
      </c>
      <c r="B882" s="158">
        <v>2</v>
      </c>
      <c r="C882" t="s">
        <v>273</v>
      </c>
      <c r="D882" s="158" t="s">
        <v>35</v>
      </c>
      <c r="E882" s="162">
        <v>0.64024147634134088</v>
      </c>
      <c r="F882" s="163">
        <v>24249.638827810239</v>
      </c>
      <c r="G882" s="163">
        <f>G881*1.2</f>
        <v>716.89199999999994</v>
      </c>
      <c r="H882" s="161">
        <v>3.3450827391362843</v>
      </c>
      <c r="I882" s="158" t="s">
        <v>56</v>
      </c>
      <c r="J882" s="11"/>
    </row>
    <row r="883" spans="1:10" ht="14.25" x14ac:dyDescent="0.2">
      <c r="A883" s="158">
        <v>468</v>
      </c>
      <c r="B883" s="158">
        <v>3</v>
      </c>
      <c r="C883" t="s">
        <v>273</v>
      </c>
      <c r="D883" s="158" t="s">
        <v>35</v>
      </c>
      <c r="E883" s="162">
        <v>0.96304117748760831</v>
      </c>
      <c r="F883" s="163">
        <v>36189.413401145292</v>
      </c>
      <c r="G883" s="163">
        <f>G882*1.4</f>
        <v>1003.6487999999998</v>
      </c>
      <c r="H883" s="161">
        <v>5.1888809693513895</v>
      </c>
      <c r="I883" s="158" t="s">
        <v>56</v>
      </c>
      <c r="J883" s="11"/>
    </row>
    <row r="884" spans="1:10" ht="14.25" x14ac:dyDescent="0.2">
      <c r="A884" s="158">
        <v>468</v>
      </c>
      <c r="B884" s="158">
        <v>4</v>
      </c>
      <c r="C884" t="s">
        <v>273</v>
      </c>
      <c r="D884" s="158" t="s">
        <v>35</v>
      </c>
      <c r="E884" s="162">
        <v>1.6781128463733237</v>
      </c>
      <c r="F884" s="163">
        <v>69756.705196896306</v>
      </c>
      <c r="G884" s="163">
        <f>G883*1.9</f>
        <v>1906.9327199999996</v>
      </c>
      <c r="H884" s="161">
        <v>8.1923076923076916</v>
      </c>
      <c r="I884" s="158" t="s">
        <v>56</v>
      </c>
      <c r="J884" s="11"/>
    </row>
    <row r="885" spans="1:10" ht="14.25" x14ac:dyDescent="0.2">
      <c r="A885" s="158">
        <v>469</v>
      </c>
      <c r="B885" s="158">
        <v>1</v>
      </c>
      <c r="C885" t="s">
        <v>274</v>
      </c>
      <c r="D885" s="158" t="s">
        <v>35</v>
      </c>
      <c r="E885" s="159" t="s">
        <v>34</v>
      </c>
      <c r="F885" s="160" t="s">
        <v>32</v>
      </c>
      <c r="G885" s="160" t="s">
        <v>32</v>
      </c>
      <c r="H885" s="161">
        <v>2.5189772060001068</v>
      </c>
      <c r="I885" s="158" t="s">
        <v>29</v>
      </c>
      <c r="J885" s="11"/>
    </row>
    <row r="886" spans="1:10" ht="14.25" x14ac:dyDescent="0.2">
      <c r="A886" s="158">
        <v>469</v>
      </c>
      <c r="B886" s="158">
        <v>2</v>
      </c>
      <c r="C886" t="s">
        <v>274</v>
      </c>
      <c r="D886" s="158" t="s">
        <v>35</v>
      </c>
      <c r="E886" s="159" t="s">
        <v>34</v>
      </c>
      <c r="F886" s="160" t="s">
        <v>32</v>
      </c>
      <c r="G886" s="160" t="s">
        <v>32</v>
      </c>
      <c r="H886" s="161">
        <v>3.4956026676787939</v>
      </c>
      <c r="I886" s="158" t="s">
        <v>29</v>
      </c>
      <c r="J886" s="11"/>
    </row>
    <row r="887" spans="1:10" ht="14.25" x14ac:dyDescent="0.2">
      <c r="A887" s="158">
        <v>469</v>
      </c>
      <c r="B887" s="158">
        <v>3</v>
      </c>
      <c r="C887" t="s">
        <v>274</v>
      </c>
      <c r="D887" s="158" t="s">
        <v>35</v>
      </c>
      <c r="E887" s="159" t="s">
        <v>34</v>
      </c>
      <c r="F887" s="160" t="s">
        <v>32</v>
      </c>
      <c r="G887" s="160" t="s">
        <v>32</v>
      </c>
      <c r="H887" s="161">
        <v>5.6179113294366374</v>
      </c>
      <c r="I887" s="158" t="s">
        <v>29</v>
      </c>
      <c r="J887" s="11"/>
    </row>
    <row r="888" spans="1:10" ht="14.25" x14ac:dyDescent="0.2">
      <c r="A888" s="158">
        <v>469</v>
      </c>
      <c r="B888" s="158">
        <v>4</v>
      </c>
      <c r="C888" t="s">
        <v>274</v>
      </c>
      <c r="D888" s="158" t="s">
        <v>35</v>
      </c>
      <c r="E888" s="159" t="s">
        <v>34</v>
      </c>
      <c r="F888" s="160" t="s">
        <v>32</v>
      </c>
      <c r="G888" s="160" t="s">
        <v>32</v>
      </c>
      <c r="H888" s="161">
        <v>9.1024636545660318</v>
      </c>
      <c r="I888" s="158" t="s">
        <v>29</v>
      </c>
      <c r="J888" s="11"/>
    </row>
    <row r="889" spans="1:10" ht="14.25" x14ac:dyDescent="0.2">
      <c r="A889" s="158">
        <v>470</v>
      </c>
      <c r="B889" s="158">
        <v>1</v>
      </c>
      <c r="C889" t="s">
        <v>275</v>
      </c>
      <c r="D889" s="158" t="s">
        <v>35</v>
      </c>
      <c r="E889" s="159" t="s">
        <v>34</v>
      </c>
      <c r="F889" s="160" t="s">
        <v>32</v>
      </c>
      <c r="G889" s="160" t="s">
        <v>32</v>
      </c>
      <c r="H889" s="161">
        <v>2.234549516008935</v>
      </c>
      <c r="I889" s="158" t="s">
        <v>29</v>
      </c>
      <c r="J889" s="11"/>
    </row>
    <row r="890" spans="1:10" ht="14.25" x14ac:dyDescent="0.2">
      <c r="A890" s="158">
        <v>470</v>
      </c>
      <c r="B890" s="158">
        <v>2</v>
      </c>
      <c r="C890" t="s">
        <v>275</v>
      </c>
      <c r="D890" s="158" t="s">
        <v>35</v>
      </c>
      <c r="E890" s="159" t="s">
        <v>34</v>
      </c>
      <c r="F890" s="160" t="s">
        <v>32</v>
      </c>
      <c r="G890" s="160" t="s">
        <v>32</v>
      </c>
      <c r="H890" s="161">
        <v>3.0242703990470519</v>
      </c>
      <c r="I890" s="158" t="s">
        <v>29</v>
      </c>
      <c r="J890" s="11"/>
    </row>
    <row r="891" spans="1:10" ht="14.25" x14ac:dyDescent="0.2">
      <c r="A891" s="158">
        <v>470</v>
      </c>
      <c r="B891" s="158">
        <v>3</v>
      </c>
      <c r="C891" t="s">
        <v>275</v>
      </c>
      <c r="D891" s="158" t="s">
        <v>35</v>
      </c>
      <c r="E891" s="159" t="s">
        <v>34</v>
      </c>
      <c r="F891" s="160" t="s">
        <v>32</v>
      </c>
      <c r="G891" s="160" t="s">
        <v>32</v>
      </c>
      <c r="H891" s="161">
        <v>4.616072908036454</v>
      </c>
      <c r="I891" s="158" t="s">
        <v>29</v>
      </c>
      <c r="J891" s="11"/>
    </row>
    <row r="892" spans="1:10" ht="14.25" x14ac:dyDescent="0.2">
      <c r="A892" s="158">
        <v>470</v>
      </c>
      <c r="B892" s="158">
        <v>4</v>
      </c>
      <c r="C892" t="s">
        <v>275</v>
      </c>
      <c r="D892" s="158" t="s">
        <v>35</v>
      </c>
      <c r="E892" s="159" t="s">
        <v>34</v>
      </c>
      <c r="F892" s="160" t="s">
        <v>32</v>
      </c>
      <c r="G892" s="160" t="s">
        <v>32</v>
      </c>
      <c r="H892" s="161">
        <v>7.7998477929984782</v>
      </c>
      <c r="I892" s="158" t="s">
        <v>29</v>
      </c>
      <c r="J892" s="11"/>
    </row>
    <row r="893" spans="1:10" ht="14.25" x14ac:dyDescent="0.2">
      <c r="A893" s="158">
        <v>480</v>
      </c>
      <c r="B893" s="158">
        <v>1</v>
      </c>
      <c r="C893" t="s">
        <v>276</v>
      </c>
      <c r="D893" s="158" t="s">
        <v>36</v>
      </c>
      <c r="E893" s="159" t="s">
        <v>34</v>
      </c>
      <c r="F893" s="160" t="s">
        <v>32</v>
      </c>
      <c r="G893" s="160" t="s">
        <v>32</v>
      </c>
      <c r="H893" s="161">
        <v>1.5583079949919514</v>
      </c>
      <c r="I893" s="158" t="s">
        <v>29</v>
      </c>
      <c r="J893" s="11"/>
    </row>
    <row r="894" spans="1:10" ht="14.25" x14ac:dyDescent="0.2">
      <c r="A894" s="158">
        <v>480</v>
      </c>
      <c r="B894" s="158">
        <v>2</v>
      </c>
      <c r="C894" t="s">
        <v>276</v>
      </c>
      <c r="D894" s="158" t="s">
        <v>36</v>
      </c>
      <c r="E894" s="159" t="s">
        <v>34</v>
      </c>
      <c r="F894" s="160" t="s">
        <v>32</v>
      </c>
      <c r="G894" s="160" t="s">
        <v>32</v>
      </c>
      <c r="H894" s="161">
        <v>2.1027874564459932</v>
      </c>
      <c r="I894" s="158" t="s">
        <v>29</v>
      </c>
      <c r="J894" s="11"/>
    </row>
    <row r="895" spans="1:10" ht="14.25" x14ac:dyDescent="0.2">
      <c r="A895" s="158">
        <v>480</v>
      </c>
      <c r="B895" s="158">
        <v>3</v>
      </c>
      <c r="C895" t="s">
        <v>276</v>
      </c>
      <c r="D895" s="158" t="s">
        <v>36</v>
      </c>
      <c r="E895" s="159" t="s">
        <v>34</v>
      </c>
      <c r="F895" s="160" t="s">
        <v>32</v>
      </c>
      <c r="G895" s="160" t="s">
        <v>32</v>
      </c>
      <c r="H895" s="161">
        <v>6.4444444444444446</v>
      </c>
      <c r="I895" s="158" t="s">
        <v>29</v>
      </c>
      <c r="J895" s="11"/>
    </row>
    <row r="896" spans="1:10" ht="14.25" x14ac:dyDescent="0.2">
      <c r="A896" s="158">
        <v>480</v>
      </c>
      <c r="B896" s="158">
        <v>4</v>
      </c>
      <c r="C896" t="s">
        <v>276</v>
      </c>
      <c r="D896" s="158" t="s">
        <v>36</v>
      </c>
      <c r="E896" s="159" t="s">
        <v>34</v>
      </c>
      <c r="F896" s="160" t="s">
        <v>32</v>
      </c>
      <c r="G896" s="160" t="s">
        <v>32</v>
      </c>
      <c r="H896" s="161">
        <v>12.560606060606061</v>
      </c>
      <c r="I896" s="158" t="s">
        <v>29</v>
      </c>
      <c r="J896" s="11"/>
    </row>
    <row r="897" spans="1:10" ht="14.25" x14ac:dyDescent="0.2">
      <c r="A897" s="158">
        <v>482</v>
      </c>
      <c r="B897" s="158">
        <v>1</v>
      </c>
      <c r="C897" t="s">
        <v>277</v>
      </c>
      <c r="D897" s="158" t="s">
        <v>36</v>
      </c>
      <c r="E897" s="159" t="s">
        <v>34</v>
      </c>
      <c r="F897" s="160" t="s">
        <v>32</v>
      </c>
      <c r="G897" s="160" t="s">
        <v>32</v>
      </c>
      <c r="H897" s="161">
        <v>1.9245122985581</v>
      </c>
      <c r="I897" s="158" t="s">
        <v>29</v>
      </c>
      <c r="J897" s="11"/>
    </row>
    <row r="898" spans="1:10" ht="14.25" x14ac:dyDescent="0.2">
      <c r="A898" s="158">
        <v>482</v>
      </c>
      <c r="B898" s="158">
        <v>2</v>
      </c>
      <c r="C898" t="s">
        <v>277</v>
      </c>
      <c r="D898" s="158" t="s">
        <v>36</v>
      </c>
      <c r="E898" s="159" t="s">
        <v>34</v>
      </c>
      <c r="F898" s="160" t="s">
        <v>32</v>
      </c>
      <c r="G898" s="160" t="s">
        <v>32</v>
      </c>
      <c r="H898" s="161">
        <v>2.8425817757009346</v>
      </c>
      <c r="I898" s="158" t="s">
        <v>29</v>
      </c>
      <c r="J898" s="11"/>
    </row>
    <row r="899" spans="1:10" ht="14.25" x14ac:dyDescent="0.2">
      <c r="A899" s="158">
        <v>482</v>
      </c>
      <c r="B899" s="158">
        <v>3</v>
      </c>
      <c r="C899" t="s">
        <v>277</v>
      </c>
      <c r="D899" s="158" t="s">
        <v>36</v>
      </c>
      <c r="E899" s="159" t="s">
        <v>34</v>
      </c>
      <c r="F899" s="160" t="s">
        <v>32</v>
      </c>
      <c r="G899" s="160" t="s">
        <v>32</v>
      </c>
      <c r="H899" s="161">
        <v>6.7752161383285303</v>
      </c>
      <c r="I899" s="158" t="s">
        <v>29</v>
      </c>
      <c r="J899" s="11"/>
    </row>
    <row r="900" spans="1:10" ht="14.25" x14ac:dyDescent="0.2">
      <c r="A900" s="158">
        <v>482</v>
      </c>
      <c r="B900" s="158">
        <v>4</v>
      </c>
      <c r="C900" t="s">
        <v>277</v>
      </c>
      <c r="D900" s="158" t="s">
        <v>36</v>
      </c>
      <c r="E900" s="159" t="s">
        <v>34</v>
      </c>
      <c r="F900" s="160" t="s">
        <v>32</v>
      </c>
      <c r="G900" s="160" t="s">
        <v>32</v>
      </c>
      <c r="H900" s="161">
        <v>11.869565217391305</v>
      </c>
      <c r="I900" s="158" t="s">
        <v>29</v>
      </c>
      <c r="J900" s="11"/>
    </row>
    <row r="901" spans="1:10" ht="14.25" x14ac:dyDescent="0.2">
      <c r="A901" s="158">
        <v>483</v>
      </c>
      <c r="B901" s="158">
        <v>1</v>
      </c>
      <c r="C901" t="s">
        <v>278</v>
      </c>
      <c r="D901" s="158" t="s">
        <v>36</v>
      </c>
      <c r="E901" s="162">
        <v>1.0110906214553408</v>
      </c>
      <c r="F901" s="163">
        <v>37090.402799470641</v>
      </c>
      <c r="G901" s="163">
        <v>1057.3599999999999</v>
      </c>
      <c r="H901" s="161">
        <v>1.8733681462140992</v>
      </c>
      <c r="I901" s="158" t="s">
        <v>56</v>
      </c>
      <c r="J901" s="11"/>
    </row>
    <row r="902" spans="1:10" ht="14.25" x14ac:dyDescent="0.2">
      <c r="A902" s="158">
        <v>483</v>
      </c>
      <c r="B902" s="158">
        <v>2</v>
      </c>
      <c r="C902" t="s">
        <v>278</v>
      </c>
      <c r="D902" s="158" t="s">
        <v>36</v>
      </c>
      <c r="E902" s="162">
        <v>1.3317362222558524</v>
      </c>
      <c r="F902" s="163">
        <v>46222.407543700087</v>
      </c>
      <c r="G902" s="163">
        <f>G901*1.2</f>
        <v>1268.8319999999999</v>
      </c>
      <c r="H902" s="161">
        <v>4.2697881828316611</v>
      </c>
      <c r="I902" s="158" t="s">
        <v>56</v>
      </c>
      <c r="J902" s="11"/>
    </row>
    <row r="903" spans="1:10" ht="14.25" x14ac:dyDescent="0.2">
      <c r="A903" s="158">
        <v>483</v>
      </c>
      <c r="B903" s="158">
        <v>3</v>
      </c>
      <c r="C903" t="s">
        <v>278</v>
      </c>
      <c r="D903" s="158" t="s">
        <v>36</v>
      </c>
      <c r="E903" s="162">
        <v>1.9551329648932718</v>
      </c>
      <c r="F903" s="163">
        <v>75952.156975982158</v>
      </c>
      <c r="G903" s="163">
        <f>G902*1.6</f>
        <v>2030.1311999999998</v>
      </c>
      <c r="H903" s="161">
        <v>8.2388059701492544</v>
      </c>
      <c r="I903" s="158" t="s">
        <v>56</v>
      </c>
      <c r="J903" s="11"/>
    </row>
    <row r="904" spans="1:10" ht="14.25" x14ac:dyDescent="0.2">
      <c r="A904" s="158">
        <v>483</v>
      </c>
      <c r="B904" s="158">
        <v>4</v>
      </c>
      <c r="C904" t="s">
        <v>278</v>
      </c>
      <c r="D904" s="158" t="s">
        <v>36</v>
      </c>
      <c r="E904" s="162">
        <v>3.5213965189989267</v>
      </c>
      <c r="F904" s="163">
        <v>163714.45615622101</v>
      </c>
      <c r="G904" s="163">
        <f>G903*2.1</f>
        <v>4263.2755200000001</v>
      </c>
      <c r="H904" s="161">
        <v>13.273809523809524</v>
      </c>
      <c r="I904" s="158" t="s">
        <v>56</v>
      </c>
      <c r="J904" s="11"/>
    </row>
    <row r="905" spans="1:10" ht="14.25" x14ac:dyDescent="0.2">
      <c r="A905" s="158">
        <v>484</v>
      </c>
      <c r="B905" s="158">
        <v>1</v>
      </c>
      <c r="C905" t="s">
        <v>279</v>
      </c>
      <c r="D905" s="158" t="s">
        <v>36</v>
      </c>
      <c r="E905" s="159" t="s">
        <v>34</v>
      </c>
      <c r="F905" s="160" t="s">
        <v>32</v>
      </c>
      <c r="G905" s="160" t="s">
        <v>32</v>
      </c>
      <c r="H905" s="161">
        <v>1.4506480558325026</v>
      </c>
      <c r="I905" s="158" t="s">
        <v>29</v>
      </c>
      <c r="J905" s="11"/>
    </row>
    <row r="906" spans="1:10" ht="14.25" x14ac:dyDescent="0.2">
      <c r="A906" s="158">
        <v>484</v>
      </c>
      <c r="B906" s="158">
        <v>2</v>
      </c>
      <c r="C906" t="s">
        <v>279</v>
      </c>
      <c r="D906" s="158" t="s">
        <v>36</v>
      </c>
      <c r="E906" s="159" t="s">
        <v>34</v>
      </c>
      <c r="F906" s="160" t="s">
        <v>32</v>
      </c>
      <c r="G906" s="160" t="s">
        <v>32</v>
      </c>
      <c r="H906" s="161">
        <v>1.4506480558325026</v>
      </c>
      <c r="I906" s="158" t="s">
        <v>29</v>
      </c>
      <c r="J906" s="11"/>
    </row>
    <row r="907" spans="1:10" ht="14.25" x14ac:dyDescent="0.2">
      <c r="A907" s="158">
        <v>484</v>
      </c>
      <c r="B907" s="158">
        <v>3</v>
      </c>
      <c r="C907" t="s">
        <v>279</v>
      </c>
      <c r="D907" s="158" t="s">
        <v>36</v>
      </c>
      <c r="E907" s="159" t="s">
        <v>34</v>
      </c>
      <c r="F907" s="160" t="s">
        <v>32</v>
      </c>
      <c r="G907" s="160" t="s">
        <v>32</v>
      </c>
      <c r="H907" s="161">
        <v>3.0463458110516934</v>
      </c>
      <c r="I907" s="158" t="s">
        <v>29</v>
      </c>
      <c r="J907" s="11"/>
    </row>
    <row r="908" spans="1:10" ht="14.25" x14ac:dyDescent="0.2">
      <c r="A908" s="158">
        <v>484</v>
      </c>
      <c r="B908" s="158">
        <v>4</v>
      </c>
      <c r="C908" t="s">
        <v>279</v>
      </c>
      <c r="D908" s="158" t="s">
        <v>36</v>
      </c>
      <c r="E908" s="159" t="s">
        <v>34</v>
      </c>
      <c r="F908" s="160" t="s">
        <v>32</v>
      </c>
      <c r="G908" s="160" t="s">
        <v>32</v>
      </c>
      <c r="H908" s="161">
        <v>15.277777777777779</v>
      </c>
      <c r="I908" s="158" t="s">
        <v>29</v>
      </c>
      <c r="J908" s="11"/>
    </row>
    <row r="909" spans="1:10" ht="14.25" x14ac:dyDescent="0.2">
      <c r="A909" s="158">
        <v>500</v>
      </c>
      <c r="B909" s="158">
        <v>1</v>
      </c>
      <c r="C909" t="s">
        <v>280</v>
      </c>
      <c r="D909" s="158" t="s">
        <v>35</v>
      </c>
      <c r="E909" s="159" t="s">
        <v>34</v>
      </c>
      <c r="F909" s="160" t="s">
        <v>32</v>
      </c>
      <c r="G909" s="160" t="s">
        <v>32</v>
      </c>
      <c r="H909" s="161">
        <v>2.3333333333333335</v>
      </c>
      <c r="I909" s="158" t="s">
        <v>29</v>
      </c>
      <c r="J909" s="11"/>
    </row>
    <row r="910" spans="1:10" ht="14.25" x14ac:dyDescent="0.2">
      <c r="A910" s="158">
        <v>500</v>
      </c>
      <c r="B910" s="158">
        <v>2</v>
      </c>
      <c r="C910" t="s">
        <v>280</v>
      </c>
      <c r="D910" s="158" t="s">
        <v>35</v>
      </c>
      <c r="E910" s="159" t="s">
        <v>34</v>
      </c>
      <c r="F910" s="160" t="s">
        <v>32</v>
      </c>
      <c r="G910" s="160" t="s">
        <v>32</v>
      </c>
      <c r="H910" s="161">
        <v>3.9264112903225805</v>
      </c>
      <c r="I910" s="158" t="s">
        <v>29</v>
      </c>
      <c r="J910" s="11"/>
    </row>
    <row r="911" spans="1:10" ht="14.25" x14ac:dyDescent="0.2">
      <c r="A911" s="158">
        <v>500</v>
      </c>
      <c r="B911" s="158">
        <v>3</v>
      </c>
      <c r="C911" t="s">
        <v>280</v>
      </c>
      <c r="D911" s="158" t="s">
        <v>35</v>
      </c>
      <c r="E911" s="159" t="s">
        <v>34</v>
      </c>
      <c r="F911" s="160" t="s">
        <v>32</v>
      </c>
      <c r="G911" s="160" t="s">
        <v>32</v>
      </c>
      <c r="H911" s="161">
        <v>6.0356083086053411</v>
      </c>
      <c r="I911" s="158" t="s">
        <v>29</v>
      </c>
      <c r="J911" s="11"/>
    </row>
    <row r="912" spans="1:10" ht="14.25" x14ac:dyDescent="0.2">
      <c r="A912" s="158">
        <v>500</v>
      </c>
      <c r="B912" s="158">
        <v>4</v>
      </c>
      <c r="C912" t="s">
        <v>280</v>
      </c>
      <c r="D912" s="158" t="s">
        <v>35</v>
      </c>
      <c r="E912" s="159" t="s">
        <v>34</v>
      </c>
      <c r="F912" s="160" t="s">
        <v>32</v>
      </c>
      <c r="G912" s="160" t="s">
        <v>32</v>
      </c>
      <c r="H912" s="161">
        <v>9.125</v>
      </c>
      <c r="I912" s="158" t="s">
        <v>29</v>
      </c>
      <c r="J912" s="11"/>
    </row>
    <row r="913" spans="1:10" ht="14.25" x14ac:dyDescent="0.2">
      <c r="A913" s="158">
        <v>501</v>
      </c>
      <c r="B913" s="158">
        <v>1</v>
      </c>
      <c r="C913" t="s">
        <v>281</v>
      </c>
      <c r="D913" s="158" t="s">
        <v>35</v>
      </c>
      <c r="E913" s="159" t="s">
        <v>34</v>
      </c>
      <c r="F913" s="160" t="s">
        <v>32</v>
      </c>
      <c r="G913" s="160" t="s">
        <v>32</v>
      </c>
      <c r="H913" s="161">
        <v>2.5901599612215223</v>
      </c>
      <c r="I913" s="158" t="s">
        <v>29</v>
      </c>
      <c r="J913" s="11"/>
    </row>
    <row r="914" spans="1:10" ht="14.25" x14ac:dyDescent="0.2">
      <c r="A914" s="158">
        <v>501</v>
      </c>
      <c r="B914" s="158">
        <v>2</v>
      </c>
      <c r="C914" t="s">
        <v>281</v>
      </c>
      <c r="D914" s="158" t="s">
        <v>35</v>
      </c>
      <c r="E914" s="159" t="s">
        <v>34</v>
      </c>
      <c r="F914" s="160" t="s">
        <v>32</v>
      </c>
      <c r="G914" s="160" t="s">
        <v>32</v>
      </c>
      <c r="H914" s="161">
        <v>3.4096692111959288</v>
      </c>
      <c r="I914" s="158" t="s">
        <v>29</v>
      </c>
      <c r="J914" s="11"/>
    </row>
    <row r="915" spans="1:10" ht="14.25" x14ac:dyDescent="0.2">
      <c r="A915" s="158">
        <v>501</v>
      </c>
      <c r="B915" s="158">
        <v>3</v>
      </c>
      <c r="C915" t="s">
        <v>281</v>
      </c>
      <c r="D915" s="158" t="s">
        <v>35</v>
      </c>
      <c r="E915" s="159" t="s">
        <v>34</v>
      </c>
      <c r="F915" s="160" t="s">
        <v>32</v>
      </c>
      <c r="G915" s="160" t="s">
        <v>32</v>
      </c>
      <c r="H915" s="161">
        <v>5.2879804758999391</v>
      </c>
      <c r="I915" s="158" t="s">
        <v>29</v>
      </c>
      <c r="J915" s="11"/>
    </row>
    <row r="916" spans="1:10" ht="14.25" x14ac:dyDescent="0.2">
      <c r="A916" s="158">
        <v>501</v>
      </c>
      <c r="B916" s="158">
        <v>4</v>
      </c>
      <c r="C916" t="s">
        <v>281</v>
      </c>
      <c r="D916" s="158" t="s">
        <v>35</v>
      </c>
      <c r="E916" s="159" t="s">
        <v>34</v>
      </c>
      <c r="F916" s="160" t="s">
        <v>32</v>
      </c>
      <c r="G916" s="160" t="s">
        <v>32</v>
      </c>
      <c r="H916" s="161">
        <v>9.1693121693121693</v>
      </c>
      <c r="I916" s="158" t="s">
        <v>29</v>
      </c>
      <c r="J916" s="11"/>
    </row>
    <row r="917" spans="1:10" ht="14.25" x14ac:dyDescent="0.2">
      <c r="A917" s="158">
        <v>510</v>
      </c>
      <c r="B917" s="158">
        <v>1</v>
      </c>
      <c r="C917" t="s">
        <v>282</v>
      </c>
      <c r="D917" s="158" t="s">
        <v>36</v>
      </c>
      <c r="E917" s="159" t="s">
        <v>34</v>
      </c>
      <c r="F917" s="160" t="s">
        <v>32</v>
      </c>
      <c r="G917" s="160" t="s">
        <v>32</v>
      </c>
      <c r="H917" s="161">
        <v>2.4031805425631432</v>
      </c>
      <c r="I917" s="158" t="s">
        <v>29</v>
      </c>
      <c r="J917" s="11"/>
    </row>
    <row r="918" spans="1:10" ht="14.25" x14ac:dyDescent="0.2">
      <c r="A918" s="158">
        <v>510</v>
      </c>
      <c r="B918" s="158">
        <v>2</v>
      </c>
      <c r="C918" t="s">
        <v>282</v>
      </c>
      <c r="D918" s="158" t="s">
        <v>36</v>
      </c>
      <c r="E918" s="159" t="s">
        <v>34</v>
      </c>
      <c r="F918" s="160" t="s">
        <v>32</v>
      </c>
      <c r="G918" s="160" t="s">
        <v>32</v>
      </c>
      <c r="H918" s="161">
        <v>3.6708333333333334</v>
      </c>
      <c r="I918" s="158" t="s">
        <v>29</v>
      </c>
      <c r="J918" s="11"/>
    </row>
    <row r="919" spans="1:10" ht="14.25" x14ac:dyDescent="0.2">
      <c r="A919" s="158">
        <v>510</v>
      </c>
      <c r="B919" s="158">
        <v>3</v>
      </c>
      <c r="C919" t="s">
        <v>282</v>
      </c>
      <c r="D919" s="158" t="s">
        <v>36</v>
      </c>
      <c r="E919" s="159" t="s">
        <v>34</v>
      </c>
      <c r="F919" s="160" t="s">
        <v>32</v>
      </c>
      <c r="G919" s="160" t="s">
        <v>32</v>
      </c>
      <c r="H919" s="161">
        <v>7.6240310077519382</v>
      </c>
      <c r="I919" s="158" t="s">
        <v>29</v>
      </c>
      <c r="J919" s="11"/>
    </row>
    <row r="920" spans="1:10" ht="14.25" x14ac:dyDescent="0.2">
      <c r="A920" s="158">
        <v>510</v>
      </c>
      <c r="B920" s="158">
        <v>4</v>
      </c>
      <c r="C920" t="s">
        <v>282</v>
      </c>
      <c r="D920" s="158" t="s">
        <v>36</v>
      </c>
      <c r="E920" s="159" t="s">
        <v>34</v>
      </c>
      <c r="F920" s="160" t="s">
        <v>32</v>
      </c>
      <c r="G920" s="160" t="s">
        <v>32</v>
      </c>
      <c r="H920" s="161">
        <v>14.96</v>
      </c>
      <c r="I920" s="158" t="s">
        <v>29</v>
      </c>
      <c r="J920" s="11"/>
    </row>
    <row r="921" spans="1:10" ht="14.25" x14ac:dyDescent="0.2">
      <c r="A921" s="158">
        <v>511</v>
      </c>
      <c r="B921" s="158">
        <v>1</v>
      </c>
      <c r="C921" t="s">
        <v>283</v>
      </c>
      <c r="D921" s="158" t="s">
        <v>36</v>
      </c>
      <c r="E921" s="159" t="s">
        <v>34</v>
      </c>
      <c r="F921" s="160" t="s">
        <v>32</v>
      </c>
      <c r="G921" s="160" t="s">
        <v>32</v>
      </c>
      <c r="H921" s="161">
        <v>3.3682228915662651</v>
      </c>
      <c r="I921" s="158" t="s">
        <v>29</v>
      </c>
      <c r="J921" s="11"/>
    </row>
    <row r="922" spans="1:10" ht="14.25" x14ac:dyDescent="0.2">
      <c r="A922" s="158">
        <v>511</v>
      </c>
      <c r="B922" s="158">
        <v>2</v>
      </c>
      <c r="C922" t="s">
        <v>283</v>
      </c>
      <c r="D922" s="158" t="s">
        <v>36</v>
      </c>
      <c r="E922" s="159" t="s">
        <v>34</v>
      </c>
      <c r="F922" s="160" t="s">
        <v>32</v>
      </c>
      <c r="G922" s="160" t="s">
        <v>32</v>
      </c>
      <c r="H922" s="161">
        <v>4.5466830466830466</v>
      </c>
      <c r="I922" s="158" t="s">
        <v>29</v>
      </c>
      <c r="J922" s="11"/>
    </row>
    <row r="923" spans="1:10" ht="14.25" x14ac:dyDescent="0.2">
      <c r="A923" s="158">
        <v>511</v>
      </c>
      <c r="B923" s="158">
        <v>3</v>
      </c>
      <c r="C923" t="s">
        <v>283</v>
      </c>
      <c r="D923" s="158" t="s">
        <v>36</v>
      </c>
      <c r="E923" s="159" t="s">
        <v>34</v>
      </c>
      <c r="F923" s="160" t="s">
        <v>32</v>
      </c>
      <c r="G923" s="160" t="s">
        <v>32</v>
      </c>
      <c r="H923" s="161">
        <v>8.0316455696202524</v>
      </c>
      <c r="I923" s="158" t="s">
        <v>29</v>
      </c>
      <c r="J923" s="11"/>
    </row>
    <row r="924" spans="1:10" ht="14.25" x14ac:dyDescent="0.2">
      <c r="A924" s="158">
        <v>511</v>
      </c>
      <c r="B924" s="158">
        <v>4</v>
      </c>
      <c r="C924" t="s">
        <v>283</v>
      </c>
      <c r="D924" s="158" t="s">
        <v>36</v>
      </c>
      <c r="E924" s="159" t="s">
        <v>34</v>
      </c>
      <c r="F924" s="160" t="s">
        <v>32</v>
      </c>
      <c r="G924" s="160" t="s">
        <v>32</v>
      </c>
      <c r="H924" s="161">
        <v>14.322274881516588</v>
      </c>
      <c r="I924" s="158" t="s">
        <v>29</v>
      </c>
      <c r="J924" s="11"/>
    </row>
    <row r="925" spans="1:10" ht="14.25" x14ac:dyDescent="0.2">
      <c r="A925" s="158">
        <v>512</v>
      </c>
      <c r="B925" s="158">
        <v>1</v>
      </c>
      <c r="C925" t="s">
        <v>284</v>
      </c>
      <c r="D925" s="158" t="s">
        <v>36</v>
      </c>
      <c r="E925" s="159" t="s">
        <v>34</v>
      </c>
      <c r="F925" s="160" t="s">
        <v>32</v>
      </c>
      <c r="G925" s="160" t="s">
        <v>32</v>
      </c>
      <c r="H925" s="161">
        <v>2.0804940374787053</v>
      </c>
      <c r="I925" s="158" t="s">
        <v>29</v>
      </c>
      <c r="J925" s="11"/>
    </row>
    <row r="926" spans="1:10" ht="14.25" x14ac:dyDescent="0.2">
      <c r="A926" s="158">
        <v>512</v>
      </c>
      <c r="B926" s="158">
        <v>2</v>
      </c>
      <c r="C926" t="s">
        <v>284</v>
      </c>
      <c r="D926" s="158" t="s">
        <v>36</v>
      </c>
      <c r="E926" s="159" t="s">
        <v>34</v>
      </c>
      <c r="F926" s="160" t="s">
        <v>32</v>
      </c>
      <c r="G926" s="160" t="s">
        <v>32</v>
      </c>
      <c r="H926" s="161">
        <v>3.1395427034297243</v>
      </c>
      <c r="I926" s="158" t="s">
        <v>29</v>
      </c>
      <c r="J926" s="11"/>
    </row>
    <row r="927" spans="1:10" ht="14.25" x14ac:dyDescent="0.2">
      <c r="A927" s="158">
        <v>512</v>
      </c>
      <c r="B927" s="158">
        <v>3</v>
      </c>
      <c r="C927" t="s">
        <v>284</v>
      </c>
      <c r="D927" s="158" t="s">
        <v>36</v>
      </c>
      <c r="E927" s="159" t="s">
        <v>34</v>
      </c>
      <c r="F927" s="160" t="s">
        <v>32</v>
      </c>
      <c r="G927" s="160" t="s">
        <v>32</v>
      </c>
      <c r="H927" s="161">
        <v>7.1401050788091069</v>
      </c>
      <c r="I927" s="158" t="s">
        <v>29</v>
      </c>
      <c r="J927" s="11"/>
    </row>
    <row r="928" spans="1:10" ht="14.25" x14ac:dyDescent="0.2">
      <c r="A928" s="158">
        <v>512</v>
      </c>
      <c r="B928" s="158">
        <v>4</v>
      </c>
      <c r="C928" t="s">
        <v>284</v>
      </c>
      <c r="D928" s="158" t="s">
        <v>36</v>
      </c>
      <c r="E928" s="159" t="s">
        <v>34</v>
      </c>
      <c r="F928" s="160" t="s">
        <v>32</v>
      </c>
      <c r="G928" s="160" t="s">
        <v>32</v>
      </c>
      <c r="H928" s="161">
        <v>12.841463414634147</v>
      </c>
      <c r="I928" s="158" t="s">
        <v>29</v>
      </c>
      <c r="J928" s="11"/>
    </row>
    <row r="929" spans="1:10" ht="14.25" x14ac:dyDescent="0.2">
      <c r="A929" s="158">
        <v>513</v>
      </c>
      <c r="B929" s="158">
        <v>1</v>
      </c>
      <c r="C929" t="s">
        <v>285</v>
      </c>
      <c r="D929" s="158" t="s">
        <v>36</v>
      </c>
      <c r="E929" s="159" t="s">
        <v>34</v>
      </c>
      <c r="F929" s="160" t="s">
        <v>32</v>
      </c>
      <c r="G929" s="160" t="s">
        <v>32</v>
      </c>
      <c r="H929" s="161">
        <v>1.9033501569765132</v>
      </c>
      <c r="I929" s="158" t="s">
        <v>29</v>
      </c>
      <c r="J929" s="11"/>
    </row>
    <row r="930" spans="1:10" ht="14.25" x14ac:dyDescent="0.2">
      <c r="A930" s="158">
        <v>513</v>
      </c>
      <c r="B930" s="158">
        <v>2</v>
      </c>
      <c r="C930" t="s">
        <v>285</v>
      </c>
      <c r="D930" s="158" t="s">
        <v>36</v>
      </c>
      <c r="E930" s="159" t="s">
        <v>34</v>
      </c>
      <c r="F930" s="160" t="s">
        <v>32</v>
      </c>
      <c r="G930" s="160" t="s">
        <v>32</v>
      </c>
      <c r="H930" s="161">
        <v>2.5325389550870763</v>
      </c>
      <c r="I930" s="158" t="s">
        <v>29</v>
      </c>
      <c r="J930" s="11"/>
    </row>
    <row r="931" spans="1:10" ht="14.25" x14ac:dyDescent="0.2">
      <c r="A931" s="158">
        <v>513</v>
      </c>
      <c r="B931" s="158">
        <v>3</v>
      </c>
      <c r="C931" t="s">
        <v>285</v>
      </c>
      <c r="D931" s="158" t="s">
        <v>36</v>
      </c>
      <c r="E931" s="159" t="s">
        <v>34</v>
      </c>
      <c r="F931" s="160" t="s">
        <v>32</v>
      </c>
      <c r="G931" s="160" t="s">
        <v>32</v>
      </c>
      <c r="H931" s="161">
        <v>5.4858490566037732</v>
      </c>
      <c r="I931" s="158" t="s">
        <v>29</v>
      </c>
      <c r="J931" s="11"/>
    </row>
    <row r="932" spans="1:10" ht="14.25" x14ac:dyDescent="0.2">
      <c r="A932" s="158">
        <v>513</v>
      </c>
      <c r="B932" s="158">
        <v>4</v>
      </c>
      <c r="C932" t="s">
        <v>285</v>
      </c>
      <c r="D932" s="158" t="s">
        <v>36</v>
      </c>
      <c r="E932" s="159" t="s">
        <v>34</v>
      </c>
      <c r="F932" s="160" t="s">
        <v>32</v>
      </c>
      <c r="G932" s="160" t="s">
        <v>32</v>
      </c>
      <c r="H932" s="161">
        <v>10.316666666666666</v>
      </c>
      <c r="I932" s="158" t="s">
        <v>29</v>
      </c>
      <c r="J932" s="11"/>
    </row>
    <row r="933" spans="1:10" ht="14.25" x14ac:dyDescent="0.2">
      <c r="A933" s="158">
        <v>514</v>
      </c>
      <c r="B933" s="158">
        <v>1</v>
      </c>
      <c r="C933" t="s">
        <v>286</v>
      </c>
      <c r="D933" s="158" t="s">
        <v>36</v>
      </c>
      <c r="E933" s="159" t="s">
        <v>34</v>
      </c>
      <c r="F933" s="160" t="s">
        <v>32</v>
      </c>
      <c r="G933" s="160" t="s">
        <v>32</v>
      </c>
      <c r="H933" s="161">
        <v>1.4601827676240209</v>
      </c>
      <c r="I933" s="158" t="s">
        <v>29</v>
      </c>
      <c r="J933" s="11"/>
    </row>
    <row r="934" spans="1:10" ht="14.25" x14ac:dyDescent="0.2">
      <c r="A934" s="158">
        <v>514</v>
      </c>
      <c r="B934" s="158">
        <v>2</v>
      </c>
      <c r="C934" t="s">
        <v>286</v>
      </c>
      <c r="D934" s="158" t="s">
        <v>36</v>
      </c>
      <c r="E934" s="159" t="s">
        <v>34</v>
      </c>
      <c r="F934" s="160" t="s">
        <v>32</v>
      </c>
      <c r="G934" s="160" t="s">
        <v>32</v>
      </c>
      <c r="H934" s="161">
        <v>1.8279316440777844</v>
      </c>
      <c r="I934" s="158" t="s">
        <v>29</v>
      </c>
      <c r="J934" s="11"/>
    </row>
    <row r="935" spans="1:10" ht="14.25" x14ac:dyDescent="0.2">
      <c r="A935" s="158">
        <v>514</v>
      </c>
      <c r="B935" s="158">
        <v>3</v>
      </c>
      <c r="C935" t="s">
        <v>286</v>
      </c>
      <c r="D935" s="158" t="s">
        <v>36</v>
      </c>
      <c r="E935" s="159" t="s">
        <v>34</v>
      </c>
      <c r="F935" s="160" t="s">
        <v>32</v>
      </c>
      <c r="G935" s="160" t="s">
        <v>32</v>
      </c>
      <c r="H935" s="161">
        <v>6.2641509433962268</v>
      </c>
      <c r="I935" s="158" t="s">
        <v>29</v>
      </c>
      <c r="J935" s="11"/>
    </row>
    <row r="936" spans="1:10" ht="14.25" x14ac:dyDescent="0.2">
      <c r="A936" s="158">
        <v>514</v>
      </c>
      <c r="B936" s="158">
        <v>4</v>
      </c>
      <c r="C936" t="s">
        <v>286</v>
      </c>
      <c r="D936" s="158" t="s">
        <v>36</v>
      </c>
      <c r="E936" s="159" t="s">
        <v>34</v>
      </c>
      <c r="F936" s="160" t="s">
        <v>32</v>
      </c>
      <c r="G936" s="160" t="s">
        <v>32</v>
      </c>
      <c r="H936" s="161">
        <v>9.75</v>
      </c>
      <c r="I936" s="158" t="s">
        <v>29</v>
      </c>
      <c r="J936" s="11"/>
    </row>
    <row r="937" spans="1:10" ht="14.25" x14ac:dyDescent="0.2">
      <c r="A937" s="158">
        <v>517</v>
      </c>
      <c r="B937" s="158">
        <v>1</v>
      </c>
      <c r="C937" t="s">
        <v>287</v>
      </c>
      <c r="D937" s="158" t="s">
        <v>35</v>
      </c>
      <c r="E937" s="159" t="s">
        <v>34</v>
      </c>
      <c r="F937" s="160" t="s">
        <v>32</v>
      </c>
      <c r="G937" s="160" t="s">
        <v>32</v>
      </c>
      <c r="H937" s="161">
        <v>1.9670164917541229</v>
      </c>
      <c r="I937" s="158" t="s">
        <v>29</v>
      </c>
      <c r="J937" s="11"/>
    </row>
    <row r="938" spans="1:10" ht="14.25" x14ac:dyDescent="0.2">
      <c r="A938" s="158">
        <v>517</v>
      </c>
      <c r="B938" s="158">
        <v>2</v>
      </c>
      <c r="C938" t="s">
        <v>287</v>
      </c>
      <c r="D938" s="158" t="s">
        <v>35</v>
      </c>
      <c r="E938" s="159" t="s">
        <v>34</v>
      </c>
      <c r="F938" s="160" t="s">
        <v>32</v>
      </c>
      <c r="G938" s="160" t="s">
        <v>32</v>
      </c>
      <c r="H938" s="161">
        <v>3.0232358003442341</v>
      </c>
      <c r="I938" s="158" t="s">
        <v>29</v>
      </c>
      <c r="J938" s="11"/>
    </row>
    <row r="939" spans="1:10" ht="14.25" x14ac:dyDescent="0.2">
      <c r="A939" s="158">
        <v>517</v>
      </c>
      <c r="B939" s="158">
        <v>3</v>
      </c>
      <c r="C939" t="s">
        <v>287</v>
      </c>
      <c r="D939" s="158" t="s">
        <v>35</v>
      </c>
      <c r="E939" s="159" t="s">
        <v>34</v>
      </c>
      <c r="F939" s="160" t="s">
        <v>32</v>
      </c>
      <c r="G939" s="160" t="s">
        <v>32</v>
      </c>
      <c r="H939" s="161">
        <v>6.7926829268292686</v>
      </c>
      <c r="I939" s="158" t="s">
        <v>29</v>
      </c>
      <c r="J939" s="11"/>
    </row>
    <row r="940" spans="1:10" ht="14.25" x14ac:dyDescent="0.2">
      <c r="A940" s="158">
        <v>517</v>
      </c>
      <c r="B940" s="158">
        <v>4</v>
      </c>
      <c r="C940" t="s">
        <v>287</v>
      </c>
      <c r="D940" s="158" t="s">
        <v>35</v>
      </c>
      <c r="E940" s="159" t="s">
        <v>34</v>
      </c>
      <c r="F940" s="160" t="s">
        <v>32</v>
      </c>
      <c r="G940" s="160" t="s">
        <v>32</v>
      </c>
      <c r="H940" s="161">
        <v>13.8125</v>
      </c>
      <c r="I940" s="158" t="s">
        <v>29</v>
      </c>
      <c r="J940" s="11"/>
    </row>
    <row r="941" spans="1:10" ht="14.25" x14ac:dyDescent="0.2">
      <c r="A941" s="158">
        <v>518</v>
      </c>
      <c r="B941" s="158">
        <v>1</v>
      </c>
      <c r="C941" t="s">
        <v>288</v>
      </c>
      <c r="D941" s="158" t="s">
        <v>36</v>
      </c>
      <c r="E941" s="159" t="s">
        <v>34</v>
      </c>
      <c r="F941" s="160" t="s">
        <v>32</v>
      </c>
      <c r="G941" s="160" t="s">
        <v>32</v>
      </c>
      <c r="H941" s="161">
        <v>2.1548211860570392</v>
      </c>
      <c r="I941" s="158" t="s">
        <v>29</v>
      </c>
      <c r="J941" s="11"/>
    </row>
    <row r="942" spans="1:10" ht="14.25" x14ac:dyDescent="0.2">
      <c r="A942" s="158">
        <v>518</v>
      </c>
      <c r="B942" s="158">
        <v>2</v>
      </c>
      <c r="C942" t="s">
        <v>288</v>
      </c>
      <c r="D942" s="158" t="s">
        <v>36</v>
      </c>
      <c r="E942" s="159" t="s">
        <v>34</v>
      </c>
      <c r="F942" s="160" t="s">
        <v>32</v>
      </c>
      <c r="G942" s="160" t="s">
        <v>32</v>
      </c>
      <c r="H942" s="161">
        <v>3.8754227733934612</v>
      </c>
      <c r="I942" s="158" t="s">
        <v>29</v>
      </c>
      <c r="J942" s="11"/>
    </row>
    <row r="943" spans="1:10" ht="14.25" x14ac:dyDescent="0.2">
      <c r="A943" s="158">
        <v>518</v>
      </c>
      <c r="B943" s="158">
        <v>3</v>
      </c>
      <c r="C943" t="s">
        <v>288</v>
      </c>
      <c r="D943" s="158" t="s">
        <v>36</v>
      </c>
      <c r="E943" s="159" t="s">
        <v>34</v>
      </c>
      <c r="F943" s="160" t="s">
        <v>32</v>
      </c>
      <c r="G943" s="160" t="s">
        <v>32</v>
      </c>
      <c r="H943" s="161">
        <v>8.4212962962962958</v>
      </c>
      <c r="I943" s="158" t="s">
        <v>29</v>
      </c>
      <c r="J943" s="11"/>
    </row>
    <row r="944" spans="1:10" ht="14.25" x14ac:dyDescent="0.2">
      <c r="A944" s="158">
        <v>518</v>
      </c>
      <c r="B944" s="158">
        <v>4</v>
      </c>
      <c r="C944" t="s">
        <v>288</v>
      </c>
      <c r="D944" s="158" t="s">
        <v>36</v>
      </c>
      <c r="E944" s="159" t="s">
        <v>34</v>
      </c>
      <c r="F944" s="160" t="s">
        <v>32</v>
      </c>
      <c r="G944" s="160" t="s">
        <v>32</v>
      </c>
      <c r="H944" s="161">
        <v>13.095238095238095</v>
      </c>
      <c r="I944" s="158" t="s">
        <v>29</v>
      </c>
      <c r="J944" s="11"/>
    </row>
    <row r="945" spans="1:10" ht="14.25" x14ac:dyDescent="0.2">
      <c r="A945" s="158">
        <v>519</v>
      </c>
      <c r="B945" s="158">
        <v>1</v>
      </c>
      <c r="C945" t="s">
        <v>289</v>
      </c>
      <c r="D945" s="158" t="s">
        <v>36</v>
      </c>
      <c r="E945" s="159" t="s">
        <v>34</v>
      </c>
      <c r="F945" s="160" t="s">
        <v>32</v>
      </c>
      <c r="G945" s="160" t="s">
        <v>32</v>
      </c>
      <c r="H945" s="161">
        <v>2.0406904092471101</v>
      </c>
      <c r="I945" s="158" t="s">
        <v>29</v>
      </c>
      <c r="J945" s="11"/>
    </row>
    <row r="946" spans="1:10" ht="14.25" x14ac:dyDescent="0.2">
      <c r="A946" s="158">
        <v>519</v>
      </c>
      <c r="B946" s="158">
        <v>2</v>
      </c>
      <c r="C946" t="s">
        <v>289</v>
      </c>
      <c r="D946" s="158" t="s">
        <v>36</v>
      </c>
      <c r="E946" s="159" t="s">
        <v>34</v>
      </c>
      <c r="F946" s="160" t="s">
        <v>32</v>
      </c>
      <c r="G946" s="160" t="s">
        <v>32</v>
      </c>
      <c r="H946" s="161">
        <v>2.7280347253405179</v>
      </c>
      <c r="I946" s="158" t="s">
        <v>29</v>
      </c>
      <c r="J946" s="11"/>
    </row>
    <row r="947" spans="1:10" ht="14.25" x14ac:dyDescent="0.2">
      <c r="A947" s="158">
        <v>519</v>
      </c>
      <c r="B947" s="158">
        <v>3</v>
      </c>
      <c r="C947" t="s">
        <v>289</v>
      </c>
      <c r="D947" s="158" t="s">
        <v>36</v>
      </c>
      <c r="E947" s="159" t="s">
        <v>34</v>
      </c>
      <c r="F947" s="160" t="s">
        <v>32</v>
      </c>
      <c r="G947" s="160" t="s">
        <v>32</v>
      </c>
      <c r="H947" s="161">
        <v>5.4515418502202646</v>
      </c>
      <c r="I947" s="158" t="s">
        <v>29</v>
      </c>
      <c r="J947" s="11"/>
    </row>
    <row r="948" spans="1:10" ht="14.25" x14ac:dyDescent="0.2">
      <c r="A948" s="158">
        <v>519</v>
      </c>
      <c r="B948" s="158">
        <v>4</v>
      </c>
      <c r="C948" t="s">
        <v>289</v>
      </c>
      <c r="D948" s="158" t="s">
        <v>36</v>
      </c>
      <c r="E948" s="159" t="s">
        <v>34</v>
      </c>
      <c r="F948" s="160" t="s">
        <v>32</v>
      </c>
      <c r="G948" s="160" t="s">
        <v>32</v>
      </c>
      <c r="H948" s="161">
        <v>11.712328767123287</v>
      </c>
      <c r="I948" s="158" t="s">
        <v>29</v>
      </c>
      <c r="J948" s="11"/>
    </row>
    <row r="949" spans="1:10" ht="14.25" x14ac:dyDescent="0.2">
      <c r="A949" s="158">
        <v>530</v>
      </c>
      <c r="B949" s="158">
        <v>1</v>
      </c>
      <c r="C949" t="s">
        <v>290</v>
      </c>
      <c r="D949" s="158" t="s">
        <v>35</v>
      </c>
      <c r="E949" s="159" t="s">
        <v>34</v>
      </c>
      <c r="F949" s="160" t="s">
        <v>32</v>
      </c>
      <c r="G949" s="160" t="s">
        <v>32</v>
      </c>
      <c r="H949" s="161">
        <v>2.7075630252100842</v>
      </c>
      <c r="I949" s="158" t="s">
        <v>29</v>
      </c>
      <c r="J949" s="11"/>
    </row>
    <row r="950" spans="1:10" ht="14.25" x14ac:dyDescent="0.2">
      <c r="A950" s="158">
        <v>530</v>
      </c>
      <c r="B950" s="158">
        <v>2</v>
      </c>
      <c r="C950" t="s">
        <v>290</v>
      </c>
      <c r="D950" s="158" t="s">
        <v>35</v>
      </c>
      <c r="E950" s="159" t="s">
        <v>34</v>
      </c>
      <c r="F950" s="160" t="s">
        <v>32</v>
      </c>
      <c r="G950" s="160" t="s">
        <v>32</v>
      </c>
      <c r="H950" s="161">
        <v>3.6442105263157893</v>
      </c>
      <c r="I950" s="158" t="s">
        <v>29</v>
      </c>
      <c r="J950" s="11"/>
    </row>
    <row r="951" spans="1:10" ht="14.25" x14ac:dyDescent="0.2">
      <c r="A951" s="158">
        <v>530</v>
      </c>
      <c r="B951" s="158">
        <v>3</v>
      </c>
      <c r="C951" t="s">
        <v>290</v>
      </c>
      <c r="D951" s="158" t="s">
        <v>35</v>
      </c>
      <c r="E951" s="159" t="s">
        <v>34</v>
      </c>
      <c r="F951" s="160" t="s">
        <v>32</v>
      </c>
      <c r="G951" s="160" t="s">
        <v>32</v>
      </c>
      <c r="H951" s="161">
        <v>5.900537634408602</v>
      </c>
      <c r="I951" s="158" t="s">
        <v>29</v>
      </c>
      <c r="J951" s="11"/>
    </row>
    <row r="952" spans="1:10" ht="14.25" x14ac:dyDescent="0.2">
      <c r="A952" s="158">
        <v>530</v>
      </c>
      <c r="B952" s="158">
        <v>4</v>
      </c>
      <c r="C952" t="s">
        <v>290</v>
      </c>
      <c r="D952" s="158" t="s">
        <v>35</v>
      </c>
      <c r="E952" s="159" t="s">
        <v>34</v>
      </c>
      <c r="F952" s="160" t="s">
        <v>32</v>
      </c>
      <c r="G952" s="160" t="s">
        <v>32</v>
      </c>
      <c r="H952" s="161">
        <v>10.604247104247104</v>
      </c>
      <c r="I952" s="158" t="s">
        <v>29</v>
      </c>
      <c r="J952" s="11"/>
    </row>
    <row r="953" spans="1:10" ht="14.25" x14ac:dyDescent="0.2">
      <c r="A953" s="158">
        <v>531</v>
      </c>
      <c r="B953" s="158">
        <v>1</v>
      </c>
      <c r="C953" t="s">
        <v>291</v>
      </c>
      <c r="D953" s="158" t="s">
        <v>35</v>
      </c>
      <c r="E953" s="159" t="s">
        <v>34</v>
      </c>
      <c r="F953" s="160" t="s">
        <v>32</v>
      </c>
      <c r="G953" s="160" t="s">
        <v>32</v>
      </c>
      <c r="H953" s="161">
        <v>2.5655632537849629</v>
      </c>
      <c r="I953" s="158" t="s">
        <v>29</v>
      </c>
      <c r="J953" s="11"/>
    </row>
    <row r="954" spans="1:10" ht="14.25" x14ac:dyDescent="0.2">
      <c r="A954" s="158">
        <v>531</v>
      </c>
      <c r="B954" s="158">
        <v>2</v>
      </c>
      <c r="C954" t="s">
        <v>291</v>
      </c>
      <c r="D954" s="158" t="s">
        <v>35</v>
      </c>
      <c r="E954" s="159" t="s">
        <v>34</v>
      </c>
      <c r="F954" s="160" t="s">
        <v>32</v>
      </c>
      <c r="G954" s="160" t="s">
        <v>32</v>
      </c>
      <c r="H954" s="161">
        <v>3.5172413793103448</v>
      </c>
      <c r="I954" s="158" t="s">
        <v>29</v>
      </c>
      <c r="J954" s="11"/>
    </row>
    <row r="955" spans="1:10" ht="14.25" x14ac:dyDescent="0.2">
      <c r="A955" s="158">
        <v>531</v>
      </c>
      <c r="B955" s="158">
        <v>3</v>
      </c>
      <c r="C955" t="s">
        <v>291</v>
      </c>
      <c r="D955" s="158" t="s">
        <v>35</v>
      </c>
      <c r="E955" s="159" t="s">
        <v>34</v>
      </c>
      <c r="F955" s="160" t="s">
        <v>32</v>
      </c>
      <c r="G955" s="160" t="s">
        <v>32</v>
      </c>
      <c r="H955" s="161">
        <v>5.6243781094527368</v>
      </c>
      <c r="I955" s="158" t="s">
        <v>29</v>
      </c>
      <c r="J955" s="11"/>
    </row>
    <row r="956" spans="1:10" ht="14.25" x14ac:dyDescent="0.2">
      <c r="A956" s="158">
        <v>531</v>
      </c>
      <c r="B956" s="158">
        <v>4</v>
      </c>
      <c r="C956" t="s">
        <v>291</v>
      </c>
      <c r="D956" s="158" t="s">
        <v>35</v>
      </c>
      <c r="E956" s="159" t="s">
        <v>34</v>
      </c>
      <c r="F956" s="160" t="s">
        <v>32</v>
      </c>
      <c r="G956" s="160" t="s">
        <v>32</v>
      </c>
      <c r="H956" s="161">
        <v>9.1190476190476186</v>
      </c>
      <c r="I956" s="158" t="s">
        <v>29</v>
      </c>
      <c r="J956" s="11"/>
    </row>
    <row r="957" spans="1:10" ht="14.25" x14ac:dyDescent="0.2">
      <c r="A957" s="158">
        <v>532</v>
      </c>
      <c r="B957" s="158">
        <v>1</v>
      </c>
      <c r="C957" t="s">
        <v>292</v>
      </c>
      <c r="D957" s="158" t="s">
        <v>35</v>
      </c>
      <c r="E957" s="159" t="s">
        <v>34</v>
      </c>
      <c r="F957" s="160" t="s">
        <v>32</v>
      </c>
      <c r="G957" s="160" t="s">
        <v>32</v>
      </c>
      <c r="H957" s="161">
        <v>1.6780333068992863</v>
      </c>
      <c r="I957" s="158" t="s">
        <v>29</v>
      </c>
      <c r="J957" s="11"/>
    </row>
    <row r="958" spans="1:10" ht="14.25" x14ac:dyDescent="0.2">
      <c r="A958" s="158">
        <v>532</v>
      </c>
      <c r="B958" s="158">
        <v>2</v>
      </c>
      <c r="C958" t="s">
        <v>292</v>
      </c>
      <c r="D958" s="158" t="s">
        <v>35</v>
      </c>
      <c r="E958" s="159" t="s">
        <v>34</v>
      </c>
      <c r="F958" s="160" t="s">
        <v>32</v>
      </c>
      <c r="G958" s="160" t="s">
        <v>32</v>
      </c>
      <c r="H958" s="161">
        <v>2.2050196552766859</v>
      </c>
      <c r="I958" s="158" t="s">
        <v>29</v>
      </c>
      <c r="J958" s="11"/>
    </row>
    <row r="959" spans="1:10" ht="14.25" x14ac:dyDescent="0.2">
      <c r="A959" s="158">
        <v>532</v>
      </c>
      <c r="B959" s="158">
        <v>3</v>
      </c>
      <c r="C959" t="s">
        <v>292</v>
      </c>
      <c r="D959" s="158" t="s">
        <v>35</v>
      </c>
      <c r="E959" s="159" t="s">
        <v>34</v>
      </c>
      <c r="F959" s="160" t="s">
        <v>32</v>
      </c>
      <c r="G959" s="160" t="s">
        <v>32</v>
      </c>
      <c r="H959" s="161">
        <v>3.7829861111111112</v>
      </c>
      <c r="I959" s="158" t="s">
        <v>29</v>
      </c>
      <c r="J959" s="11"/>
    </row>
    <row r="960" spans="1:10" ht="14.25" x14ac:dyDescent="0.2">
      <c r="A960" s="158">
        <v>532</v>
      </c>
      <c r="B960" s="158">
        <v>4</v>
      </c>
      <c r="C960" t="s">
        <v>292</v>
      </c>
      <c r="D960" s="158" t="s">
        <v>35</v>
      </c>
      <c r="E960" s="159" t="s">
        <v>34</v>
      </c>
      <c r="F960" s="160" t="s">
        <v>32</v>
      </c>
      <c r="G960" s="160" t="s">
        <v>32</v>
      </c>
      <c r="H960" s="161">
        <v>8.4038461538461533</v>
      </c>
      <c r="I960" s="158" t="s">
        <v>29</v>
      </c>
      <c r="J960" s="11"/>
    </row>
    <row r="961" spans="1:10" ht="14.25" x14ac:dyDescent="0.2">
      <c r="A961" s="158">
        <v>539</v>
      </c>
      <c r="B961" s="158">
        <v>1</v>
      </c>
      <c r="C961" t="s">
        <v>293</v>
      </c>
      <c r="D961" s="158" t="s">
        <v>36</v>
      </c>
      <c r="E961" s="159" t="s">
        <v>34</v>
      </c>
      <c r="F961" s="160" t="s">
        <v>32</v>
      </c>
      <c r="G961" s="160" t="s">
        <v>32</v>
      </c>
      <c r="H961" s="161">
        <v>2.6421903650608436</v>
      </c>
      <c r="I961" s="158" t="s">
        <v>29</v>
      </c>
      <c r="J961" s="11"/>
    </row>
    <row r="962" spans="1:10" ht="14.25" x14ac:dyDescent="0.2">
      <c r="A962" s="158">
        <v>539</v>
      </c>
      <c r="B962" s="158">
        <v>2</v>
      </c>
      <c r="C962" t="s">
        <v>293</v>
      </c>
      <c r="D962" s="158" t="s">
        <v>36</v>
      </c>
      <c r="E962" s="159" t="s">
        <v>34</v>
      </c>
      <c r="F962" s="160" t="s">
        <v>32</v>
      </c>
      <c r="G962" s="160" t="s">
        <v>32</v>
      </c>
      <c r="H962" s="161">
        <v>3.0767772949986134</v>
      </c>
      <c r="I962" s="158" t="s">
        <v>29</v>
      </c>
      <c r="J962" s="11"/>
    </row>
    <row r="963" spans="1:10" ht="14.25" x14ac:dyDescent="0.2">
      <c r="A963" s="158">
        <v>539</v>
      </c>
      <c r="B963" s="158">
        <v>3</v>
      </c>
      <c r="C963" t="s">
        <v>293</v>
      </c>
      <c r="D963" s="158" t="s">
        <v>36</v>
      </c>
      <c r="E963" s="159" t="s">
        <v>34</v>
      </c>
      <c r="F963" s="160" t="s">
        <v>32</v>
      </c>
      <c r="G963" s="160" t="s">
        <v>32</v>
      </c>
      <c r="H963" s="161">
        <v>5.1544850498338874</v>
      </c>
      <c r="I963" s="158" t="s">
        <v>29</v>
      </c>
      <c r="J963" s="11"/>
    </row>
    <row r="964" spans="1:10" ht="14.25" x14ac:dyDescent="0.2">
      <c r="A964" s="158">
        <v>539</v>
      </c>
      <c r="B964" s="158">
        <v>4</v>
      </c>
      <c r="C964" t="s">
        <v>293</v>
      </c>
      <c r="D964" s="158" t="s">
        <v>36</v>
      </c>
      <c r="E964" s="159" t="s">
        <v>34</v>
      </c>
      <c r="F964" s="160" t="s">
        <v>32</v>
      </c>
      <c r="G964" s="160" t="s">
        <v>32</v>
      </c>
      <c r="H964" s="161">
        <v>9.8987341772151893</v>
      </c>
      <c r="I964" s="158" t="s">
        <v>29</v>
      </c>
      <c r="J964" s="11"/>
    </row>
    <row r="965" spans="1:10" ht="14.25" x14ac:dyDescent="0.2">
      <c r="A965" s="158">
        <v>540</v>
      </c>
      <c r="B965" s="158">
        <v>1</v>
      </c>
      <c r="C965" t="s">
        <v>294</v>
      </c>
      <c r="D965" s="158" t="s">
        <v>36</v>
      </c>
      <c r="E965" s="159" t="s">
        <v>34</v>
      </c>
      <c r="F965" s="160" t="s">
        <v>32</v>
      </c>
      <c r="G965" s="160" t="s">
        <v>32</v>
      </c>
      <c r="H965" s="161">
        <v>2.9106487466703688</v>
      </c>
      <c r="I965" s="158" t="s">
        <v>29</v>
      </c>
      <c r="J965" s="11"/>
    </row>
    <row r="966" spans="1:10" ht="14.25" x14ac:dyDescent="0.2">
      <c r="A966" s="158">
        <v>540</v>
      </c>
      <c r="B966" s="158">
        <v>2</v>
      </c>
      <c r="C966" t="s">
        <v>294</v>
      </c>
      <c r="D966" s="158" t="s">
        <v>36</v>
      </c>
      <c r="E966" s="159" t="s">
        <v>34</v>
      </c>
      <c r="F966" s="160" t="s">
        <v>32</v>
      </c>
      <c r="G966" s="160" t="s">
        <v>32</v>
      </c>
      <c r="H966" s="161">
        <v>3.5796676967172734</v>
      </c>
      <c r="I966" s="158" t="s">
        <v>29</v>
      </c>
      <c r="J966" s="11"/>
    </row>
    <row r="967" spans="1:10" ht="14.25" x14ac:dyDescent="0.2">
      <c r="A967" s="158">
        <v>540</v>
      </c>
      <c r="B967" s="158">
        <v>3</v>
      </c>
      <c r="C967" t="s">
        <v>294</v>
      </c>
      <c r="D967" s="158" t="s">
        <v>36</v>
      </c>
      <c r="E967" s="159" t="s">
        <v>34</v>
      </c>
      <c r="F967" s="160" t="s">
        <v>32</v>
      </c>
      <c r="G967" s="160" t="s">
        <v>32</v>
      </c>
      <c r="H967" s="161">
        <v>4.9165318957771786</v>
      </c>
      <c r="I967" s="158" t="s">
        <v>29</v>
      </c>
      <c r="J967" s="11"/>
    </row>
    <row r="968" spans="1:10" ht="14.25" x14ac:dyDescent="0.2">
      <c r="A968" s="158">
        <v>540</v>
      </c>
      <c r="B968" s="158">
        <v>4</v>
      </c>
      <c r="C968" t="s">
        <v>294</v>
      </c>
      <c r="D968" s="158" t="s">
        <v>36</v>
      </c>
      <c r="E968" s="159" t="s">
        <v>34</v>
      </c>
      <c r="F968" s="160" t="s">
        <v>32</v>
      </c>
      <c r="G968" s="160" t="s">
        <v>32</v>
      </c>
      <c r="H968" s="161">
        <v>7.2037223340040244</v>
      </c>
      <c r="I968" s="158" t="s">
        <v>29</v>
      </c>
      <c r="J968" s="11"/>
    </row>
    <row r="969" spans="1:10" ht="14.25" x14ac:dyDescent="0.2">
      <c r="A969" s="158">
        <v>541</v>
      </c>
      <c r="B969" s="158">
        <v>1</v>
      </c>
      <c r="C969" t="s">
        <v>295</v>
      </c>
      <c r="D969" s="158" t="s">
        <v>36</v>
      </c>
      <c r="E969" s="159" t="s">
        <v>34</v>
      </c>
      <c r="F969" s="160" t="s">
        <v>32</v>
      </c>
      <c r="G969" s="160" t="s">
        <v>32</v>
      </c>
      <c r="H969" s="161">
        <v>2.057351407716371</v>
      </c>
      <c r="I969" s="158" t="s">
        <v>29</v>
      </c>
      <c r="J969" s="11"/>
    </row>
    <row r="970" spans="1:10" ht="14.25" x14ac:dyDescent="0.2">
      <c r="A970" s="158">
        <v>541</v>
      </c>
      <c r="B970" s="158">
        <v>2</v>
      </c>
      <c r="C970" t="s">
        <v>295</v>
      </c>
      <c r="D970" s="158" t="s">
        <v>36</v>
      </c>
      <c r="E970" s="159" t="s">
        <v>34</v>
      </c>
      <c r="F970" s="160" t="s">
        <v>32</v>
      </c>
      <c r="G970" s="160" t="s">
        <v>32</v>
      </c>
      <c r="H970" s="161">
        <v>2.3190705582317936</v>
      </c>
      <c r="I970" s="158" t="s">
        <v>29</v>
      </c>
      <c r="J970" s="11"/>
    </row>
    <row r="971" spans="1:10" ht="14.25" x14ac:dyDescent="0.2">
      <c r="A971" s="158">
        <v>541</v>
      </c>
      <c r="B971" s="158">
        <v>3</v>
      </c>
      <c r="C971" t="s">
        <v>295</v>
      </c>
      <c r="D971" s="158" t="s">
        <v>36</v>
      </c>
      <c r="E971" s="159" t="s">
        <v>34</v>
      </c>
      <c r="F971" s="160" t="s">
        <v>32</v>
      </c>
      <c r="G971" s="160" t="s">
        <v>32</v>
      </c>
      <c r="H971" s="161">
        <v>3.3495192307692307</v>
      </c>
      <c r="I971" s="158" t="s">
        <v>29</v>
      </c>
      <c r="J971" s="11"/>
    </row>
    <row r="972" spans="1:10" ht="14.25" x14ac:dyDescent="0.2">
      <c r="A972" s="158">
        <v>541</v>
      </c>
      <c r="B972" s="158">
        <v>4</v>
      </c>
      <c r="C972" t="s">
        <v>295</v>
      </c>
      <c r="D972" s="158" t="s">
        <v>36</v>
      </c>
      <c r="E972" s="159" t="s">
        <v>34</v>
      </c>
      <c r="F972" s="160" t="s">
        <v>32</v>
      </c>
      <c r="G972" s="160" t="s">
        <v>32</v>
      </c>
      <c r="H972" s="161">
        <v>4.83</v>
      </c>
      <c r="I972" s="158" t="s">
        <v>29</v>
      </c>
      <c r="J972" s="11"/>
    </row>
    <row r="973" spans="1:10" ht="14.25" x14ac:dyDescent="0.2">
      <c r="A973" s="158">
        <v>542</v>
      </c>
      <c r="B973" s="158">
        <v>1</v>
      </c>
      <c r="C973" t="s">
        <v>296</v>
      </c>
      <c r="D973" s="158" t="s">
        <v>36</v>
      </c>
      <c r="E973" s="159" t="s">
        <v>34</v>
      </c>
      <c r="F973" s="160" t="s">
        <v>32</v>
      </c>
      <c r="G973" s="160" t="s">
        <v>32</v>
      </c>
      <c r="H973" s="161">
        <v>2.2271579538015525</v>
      </c>
      <c r="I973" s="158" t="s">
        <v>29</v>
      </c>
      <c r="J973" s="11"/>
    </row>
    <row r="974" spans="1:10" ht="14.25" x14ac:dyDescent="0.2">
      <c r="A974" s="158">
        <v>542</v>
      </c>
      <c r="B974" s="158">
        <v>2</v>
      </c>
      <c r="C974" t="s">
        <v>296</v>
      </c>
      <c r="D974" s="158" t="s">
        <v>36</v>
      </c>
      <c r="E974" s="159" t="s">
        <v>34</v>
      </c>
      <c r="F974" s="160" t="s">
        <v>32</v>
      </c>
      <c r="G974" s="160" t="s">
        <v>32</v>
      </c>
      <c r="H974" s="161">
        <v>2.4758682904826341</v>
      </c>
      <c r="I974" s="158" t="s">
        <v>29</v>
      </c>
      <c r="J974" s="11"/>
    </row>
    <row r="975" spans="1:10" ht="14.25" x14ac:dyDescent="0.2">
      <c r="A975" s="158">
        <v>542</v>
      </c>
      <c r="B975" s="158">
        <v>3</v>
      </c>
      <c r="C975" t="s">
        <v>296</v>
      </c>
      <c r="D975" s="158" t="s">
        <v>36</v>
      </c>
      <c r="E975" s="159" t="s">
        <v>34</v>
      </c>
      <c r="F975" s="160" t="s">
        <v>32</v>
      </c>
      <c r="G975" s="160" t="s">
        <v>32</v>
      </c>
      <c r="H975" s="161">
        <v>3.3529231711049894</v>
      </c>
      <c r="I975" s="158" t="s">
        <v>29</v>
      </c>
      <c r="J975" s="11"/>
    </row>
    <row r="976" spans="1:10" ht="14.25" x14ac:dyDescent="0.2">
      <c r="A976" s="158">
        <v>542</v>
      </c>
      <c r="B976" s="158">
        <v>4</v>
      </c>
      <c r="C976" t="s">
        <v>296</v>
      </c>
      <c r="D976" s="158" t="s">
        <v>36</v>
      </c>
      <c r="E976" s="159" t="s">
        <v>34</v>
      </c>
      <c r="F976" s="160" t="s">
        <v>32</v>
      </c>
      <c r="G976" s="160" t="s">
        <v>32</v>
      </c>
      <c r="H976" s="161">
        <v>6.4292237442922371</v>
      </c>
      <c r="I976" s="158" t="s">
        <v>29</v>
      </c>
      <c r="J976" s="11"/>
    </row>
    <row r="977" spans="1:10" ht="14.25" x14ac:dyDescent="0.2">
      <c r="A977" s="158">
        <v>543</v>
      </c>
      <c r="B977" s="158">
        <v>1</v>
      </c>
      <c r="C977" t="s">
        <v>297</v>
      </c>
      <c r="D977" s="158" t="s">
        <v>36</v>
      </c>
      <c r="E977" s="159" t="s">
        <v>34</v>
      </c>
      <c r="F977" s="160" t="s">
        <v>32</v>
      </c>
      <c r="G977" s="160" t="s">
        <v>32</v>
      </c>
      <c r="H977" s="161">
        <v>1.2665012406947891</v>
      </c>
      <c r="I977" s="158" t="s">
        <v>29</v>
      </c>
      <c r="J977" s="11"/>
    </row>
    <row r="978" spans="1:10" ht="14.25" x14ac:dyDescent="0.2">
      <c r="A978" s="158">
        <v>543</v>
      </c>
      <c r="B978" s="158">
        <v>2</v>
      </c>
      <c r="C978" t="s">
        <v>297</v>
      </c>
      <c r="D978" s="158" t="s">
        <v>36</v>
      </c>
      <c r="E978" s="159" t="s">
        <v>34</v>
      </c>
      <c r="F978" s="160" t="s">
        <v>32</v>
      </c>
      <c r="G978" s="160" t="s">
        <v>32</v>
      </c>
      <c r="H978" s="161">
        <v>1.6162587412587412</v>
      </c>
      <c r="I978" s="158" t="s">
        <v>29</v>
      </c>
      <c r="J978" s="11"/>
    </row>
    <row r="979" spans="1:10" ht="14.25" x14ac:dyDescent="0.2">
      <c r="A979" s="158">
        <v>543</v>
      </c>
      <c r="B979" s="158">
        <v>3</v>
      </c>
      <c r="C979" t="s">
        <v>297</v>
      </c>
      <c r="D979" s="158" t="s">
        <v>36</v>
      </c>
      <c r="E979" s="159" t="s">
        <v>34</v>
      </c>
      <c r="F979" s="160" t="s">
        <v>32</v>
      </c>
      <c r="G979" s="160" t="s">
        <v>32</v>
      </c>
      <c r="H979" s="161">
        <v>2.879245283018868</v>
      </c>
      <c r="I979" s="158" t="s">
        <v>29</v>
      </c>
      <c r="J979" s="11"/>
    </row>
    <row r="980" spans="1:10" ht="14.25" x14ac:dyDescent="0.2">
      <c r="A980" s="158">
        <v>543</v>
      </c>
      <c r="B980" s="158">
        <v>4</v>
      </c>
      <c r="C980" t="s">
        <v>297</v>
      </c>
      <c r="D980" s="158" t="s">
        <v>36</v>
      </c>
      <c r="E980" s="159" t="s">
        <v>34</v>
      </c>
      <c r="F980" s="160" t="s">
        <v>32</v>
      </c>
      <c r="G980" s="160" t="s">
        <v>32</v>
      </c>
      <c r="H980" s="161">
        <v>5.7702702702702702</v>
      </c>
      <c r="I980" s="158" t="s">
        <v>29</v>
      </c>
      <c r="J980" s="11"/>
    </row>
    <row r="981" spans="1:10" ht="14.25" x14ac:dyDescent="0.2">
      <c r="A981" s="158">
        <v>547</v>
      </c>
      <c r="B981" s="158">
        <v>1</v>
      </c>
      <c r="C981" t="s">
        <v>298</v>
      </c>
      <c r="D981" s="158" t="s">
        <v>36</v>
      </c>
      <c r="E981" s="159" t="s">
        <v>34</v>
      </c>
      <c r="F981" s="160" t="s">
        <v>32</v>
      </c>
      <c r="G981" s="160" t="s">
        <v>32</v>
      </c>
      <c r="H981" s="161">
        <v>2.0150334075723833</v>
      </c>
      <c r="I981" s="158" t="s">
        <v>29</v>
      </c>
      <c r="J981" s="11"/>
    </row>
    <row r="982" spans="1:10" ht="14.25" x14ac:dyDescent="0.2">
      <c r="A982" s="158">
        <v>547</v>
      </c>
      <c r="B982" s="158">
        <v>2</v>
      </c>
      <c r="C982" t="s">
        <v>298</v>
      </c>
      <c r="D982" s="158" t="s">
        <v>36</v>
      </c>
      <c r="E982" s="159" t="s">
        <v>34</v>
      </c>
      <c r="F982" s="160" t="s">
        <v>32</v>
      </c>
      <c r="G982" s="160" t="s">
        <v>32</v>
      </c>
      <c r="H982" s="161">
        <v>2.4206077221841444</v>
      </c>
      <c r="I982" s="158" t="s">
        <v>29</v>
      </c>
      <c r="J982" s="11"/>
    </row>
    <row r="983" spans="1:10" ht="14.25" x14ac:dyDescent="0.2">
      <c r="A983" s="158">
        <v>547</v>
      </c>
      <c r="B983" s="158">
        <v>3</v>
      </c>
      <c r="C983" t="s">
        <v>298</v>
      </c>
      <c r="D983" s="158" t="s">
        <v>36</v>
      </c>
      <c r="E983" s="159" t="s">
        <v>34</v>
      </c>
      <c r="F983" s="160" t="s">
        <v>32</v>
      </c>
      <c r="G983" s="160" t="s">
        <v>32</v>
      </c>
      <c r="H983" s="161">
        <v>4.5056179775280896</v>
      </c>
      <c r="I983" s="158" t="s">
        <v>29</v>
      </c>
      <c r="J983" s="11"/>
    </row>
    <row r="984" spans="1:10" ht="14.25" x14ac:dyDescent="0.2">
      <c r="A984" s="158">
        <v>547</v>
      </c>
      <c r="B984" s="158">
        <v>4</v>
      </c>
      <c r="C984" t="s">
        <v>298</v>
      </c>
      <c r="D984" s="158" t="s">
        <v>36</v>
      </c>
      <c r="E984" s="159" t="s">
        <v>34</v>
      </c>
      <c r="F984" s="160" t="s">
        <v>32</v>
      </c>
      <c r="G984" s="160" t="s">
        <v>32</v>
      </c>
      <c r="H984" s="161">
        <v>7.6298342541436464</v>
      </c>
      <c r="I984" s="158" t="s">
        <v>29</v>
      </c>
      <c r="J984" s="11"/>
    </row>
    <row r="985" spans="1:10" ht="14.25" x14ac:dyDescent="0.2">
      <c r="A985" s="158">
        <v>548</v>
      </c>
      <c r="B985" s="158">
        <v>1</v>
      </c>
      <c r="C985" t="s">
        <v>299</v>
      </c>
      <c r="D985" s="158" t="s">
        <v>36</v>
      </c>
      <c r="E985" s="159" t="s">
        <v>34</v>
      </c>
      <c r="F985" s="160" t="s">
        <v>32</v>
      </c>
      <c r="G985" s="160" t="s">
        <v>32</v>
      </c>
      <c r="H985" s="161">
        <v>1.9855588112180829</v>
      </c>
      <c r="I985" s="158" t="s">
        <v>29</v>
      </c>
      <c r="J985" s="11"/>
    </row>
    <row r="986" spans="1:10" ht="14.25" x14ac:dyDescent="0.2">
      <c r="A986" s="158">
        <v>548</v>
      </c>
      <c r="B986" s="158">
        <v>2</v>
      </c>
      <c r="C986" t="s">
        <v>299</v>
      </c>
      <c r="D986" s="158" t="s">
        <v>36</v>
      </c>
      <c r="E986" s="159" t="s">
        <v>34</v>
      </c>
      <c r="F986" s="160" t="s">
        <v>32</v>
      </c>
      <c r="G986" s="160" t="s">
        <v>32</v>
      </c>
      <c r="H986" s="161">
        <v>2.6195899772209565</v>
      </c>
      <c r="I986" s="158" t="s">
        <v>29</v>
      </c>
      <c r="J986" s="11"/>
    </row>
    <row r="987" spans="1:10" ht="14.25" x14ac:dyDescent="0.2">
      <c r="A987" s="158">
        <v>548</v>
      </c>
      <c r="B987" s="158">
        <v>3</v>
      </c>
      <c r="C987" t="s">
        <v>299</v>
      </c>
      <c r="D987" s="158" t="s">
        <v>36</v>
      </c>
      <c r="E987" s="159" t="s">
        <v>34</v>
      </c>
      <c r="F987" s="160" t="s">
        <v>32</v>
      </c>
      <c r="G987" s="160" t="s">
        <v>32</v>
      </c>
      <c r="H987" s="161">
        <v>4.8839137645107797</v>
      </c>
      <c r="I987" s="158" t="s">
        <v>29</v>
      </c>
      <c r="J987" s="11"/>
    </row>
    <row r="988" spans="1:10" ht="14.25" x14ac:dyDescent="0.2">
      <c r="A988" s="158">
        <v>548</v>
      </c>
      <c r="B988" s="158">
        <v>4</v>
      </c>
      <c r="C988" t="s">
        <v>299</v>
      </c>
      <c r="D988" s="158" t="s">
        <v>36</v>
      </c>
      <c r="E988" s="159" t="s">
        <v>34</v>
      </c>
      <c r="F988" s="160" t="s">
        <v>32</v>
      </c>
      <c r="G988" s="160" t="s">
        <v>32</v>
      </c>
      <c r="H988" s="161">
        <v>12.351464435146443</v>
      </c>
      <c r="I988" s="158" t="s">
        <v>29</v>
      </c>
      <c r="J988" s="11"/>
    </row>
    <row r="989" spans="1:10" ht="14.25" x14ac:dyDescent="0.2">
      <c r="A989" s="158">
        <v>560</v>
      </c>
      <c r="B989" s="158">
        <v>1</v>
      </c>
      <c r="C989" t="s">
        <v>300</v>
      </c>
      <c r="D989" s="158" t="s">
        <v>36</v>
      </c>
      <c r="E989" s="159" t="s">
        <v>34</v>
      </c>
      <c r="F989" s="160" t="s">
        <v>32</v>
      </c>
      <c r="G989" s="160" t="s">
        <v>32</v>
      </c>
      <c r="H989" s="161">
        <v>2.0080905937518074</v>
      </c>
      <c r="I989" s="158" t="s">
        <v>29</v>
      </c>
      <c r="J989" s="11"/>
    </row>
    <row r="990" spans="1:10" ht="14.25" x14ac:dyDescent="0.2">
      <c r="A990" s="158">
        <v>560</v>
      </c>
      <c r="B990" s="158">
        <v>2</v>
      </c>
      <c r="C990" t="s">
        <v>300</v>
      </c>
      <c r="D990" s="158" t="s">
        <v>36</v>
      </c>
      <c r="E990" s="159" t="s">
        <v>34</v>
      </c>
      <c r="F990" s="160" t="s">
        <v>32</v>
      </c>
      <c r="G990" s="160" t="s">
        <v>32</v>
      </c>
      <c r="H990" s="161">
        <v>2.2590248933738466</v>
      </c>
      <c r="I990" s="158" t="s">
        <v>29</v>
      </c>
      <c r="J990" s="11"/>
    </row>
    <row r="991" spans="1:10" ht="14.25" x14ac:dyDescent="0.2">
      <c r="A991" s="158">
        <v>560</v>
      </c>
      <c r="B991" s="158">
        <v>3</v>
      </c>
      <c r="C991" t="s">
        <v>300</v>
      </c>
      <c r="D991" s="158" t="s">
        <v>36</v>
      </c>
      <c r="E991" s="159" t="s">
        <v>34</v>
      </c>
      <c r="F991" s="160" t="s">
        <v>32</v>
      </c>
      <c r="G991" s="160" t="s">
        <v>32</v>
      </c>
      <c r="H991" s="161">
        <v>3.0087454694259326</v>
      </c>
      <c r="I991" s="158" t="s">
        <v>29</v>
      </c>
      <c r="J991" s="11"/>
    </row>
    <row r="992" spans="1:10" ht="14.25" x14ac:dyDescent="0.2">
      <c r="A992" s="158">
        <v>560</v>
      </c>
      <c r="B992" s="158">
        <v>4</v>
      </c>
      <c r="C992" t="s">
        <v>300</v>
      </c>
      <c r="D992" s="158" t="s">
        <v>36</v>
      </c>
      <c r="E992" s="159" t="s">
        <v>34</v>
      </c>
      <c r="F992" s="160" t="s">
        <v>32</v>
      </c>
      <c r="G992" s="160" t="s">
        <v>32</v>
      </c>
      <c r="H992" s="161">
        <v>4.1127300613496933</v>
      </c>
      <c r="I992" s="158" t="s">
        <v>29</v>
      </c>
      <c r="J992" s="11"/>
    </row>
    <row r="993" spans="1:10" ht="14.25" x14ac:dyDescent="0.2">
      <c r="A993" s="158">
        <v>561</v>
      </c>
      <c r="B993" s="158">
        <v>1</v>
      </c>
      <c r="C993" t="s">
        <v>301</v>
      </c>
      <c r="D993" s="158" t="s">
        <v>36</v>
      </c>
      <c r="E993" s="159" t="s">
        <v>34</v>
      </c>
      <c r="F993" s="160" t="s">
        <v>32</v>
      </c>
      <c r="G993" s="160" t="s">
        <v>32</v>
      </c>
      <c r="H993" s="161">
        <v>1.8952815829528158</v>
      </c>
      <c r="I993" s="158" t="s">
        <v>29</v>
      </c>
      <c r="J993" s="11"/>
    </row>
    <row r="994" spans="1:10" ht="14.25" x14ac:dyDescent="0.2">
      <c r="A994" s="158">
        <v>561</v>
      </c>
      <c r="B994" s="158">
        <v>2</v>
      </c>
      <c r="C994" t="s">
        <v>301</v>
      </c>
      <c r="D994" s="158" t="s">
        <v>36</v>
      </c>
      <c r="E994" s="159" t="s">
        <v>34</v>
      </c>
      <c r="F994" s="160" t="s">
        <v>32</v>
      </c>
      <c r="G994" s="160" t="s">
        <v>32</v>
      </c>
      <c r="H994" s="161">
        <v>2.3643274853801168</v>
      </c>
      <c r="I994" s="158" t="s">
        <v>29</v>
      </c>
      <c r="J994" s="11"/>
    </row>
    <row r="995" spans="1:10" ht="14.25" x14ac:dyDescent="0.2">
      <c r="A995" s="158">
        <v>561</v>
      </c>
      <c r="B995" s="158">
        <v>3</v>
      </c>
      <c r="C995" t="s">
        <v>301</v>
      </c>
      <c r="D995" s="158" t="s">
        <v>36</v>
      </c>
      <c r="E995" s="159" t="s">
        <v>34</v>
      </c>
      <c r="F995" s="160" t="s">
        <v>32</v>
      </c>
      <c r="G995" s="160" t="s">
        <v>32</v>
      </c>
      <c r="H995" s="161">
        <v>3.4237135118868491</v>
      </c>
      <c r="I995" s="158" t="s">
        <v>29</v>
      </c>
      <c r="J995" s="11"/>
    </row>
    <row r="996" spans="1:10" ht="14.25" x14ac:dyDescent="0.2">
      <c r="A996" s="158">
        <v>561</v>
      </c>
      <c r="B996" s="158">
        <v>4</v>
      </c>
      <c r="C996" t="s">
        <v>301</v>
      </c>
      <c r="D996" s="158" t="s">
        <v>36</v>
      </c>
      <c r="E996" s="159" t="s">
        <v>34</v>
      </c>
      <c r="F996" s="160" t="s">
        <v>32</v>
      </c>
      <c r="G996" s="160" t="s">
        <v>32</v>
      </c>
      <c r="H996" s="161">
        <v>5.3382352941176467</v>
      </c>
      <c r="I996" s="158" t="s">
        <v>29</v>
      </c>
      <c r="J996" s="11"/>
    </row>
    <row r="997" spans="1:10" ht="14.25" x14ac:dyDescent="0.2">
      <c r="A997" s="158">
        <v>564</v>
      </c>
      <c r="B997" s="158">
        <v>1</v>
      </c>
      <c r="C997" t="s">
        <v>302</v>
      </c>
      <c r="D997" s="158" t="s">
        <v>36</v>
      </c>
      <c r="E997" s="159" t="s">
        <v>34</v>
      </c>
      <c r="F997" s="160" t="s">
        <v>32</v>
      </c>
      <c r="G997" s="160" t="s">
        <v>32</v>
      </c>
      <c r="H997" s="161">
        <v>1.2182910547396528</v>
      </c>
      <c r="I997" s="158" t="s">
        <v>29</v>
      </c>
      <c r="J997" s="11"/>
    </row>
    <row r="998" spans="1:10" ht="14.25" x14ac:dyDescent="0.2">
      <c r="A998" s="158">
        <v>564</v>
      </c>
      <c r="B998" s="158">
        <v>2</v>
      </c>
      <c r="C998" t="s">
        <v>302</v>
      </c>
      <c r="D998" s="158" t="s">
        <v>36</v>
      </c>
      <c r="E998" s="159" t="s">
        <v>34</v>
      </c>
      <c r="F998" s="160" t="s">
        <v>32</v>
      </c>
      <c r="G998" s="160" t="s">
        <v>32</v>
      </c>
      <c r="H998" s="161">
        <v>1.6233140655105973</v>
      </c>
      <c r="I998" s="158" t="s">
        <v>29</v>
      </c>
      <c r="J998" s="11"/>
    </row>
    <row r="999" spans="1:10" ht="14.25" x14ac:dyDescent="0.2">
      <c r="A999" s="158">
        <v>564</v>
      </c>
      <c r="B999" s="158">
        <v>3</v>
      </c>
      <c r="C999" t="s">
        <v>302</v>
      </c>
      <c r="D999" s="158" t="s">
        <v>36</v>
      </c>
      <c r="E999" s="159" t="s">
        <v>34</v>
      </c>
      <c r="F999" s="160" t="s">
        <v>32</v>
      </c>
      <c r="G999" s="160" t="s">
        <v>32</v>
      </c>
      <c r="H999" s="161">
        <v>2.5182481751824817</v>
      </c>
      <c r="I999" s="158" t="s">
        <v>29</v>
      </c>
      <c r="J999" s="11"/>
    </row>
    <row r="1000" spans="1:10" ht="14.25" x14ac:dyDescent="0.2">
      <c r="A1000" s="158">
        <v>564</v>
      </c>
      <c r="B1000" s="158">
        <v>4</v>
      </c>
      <c r="C1000" t="s">
        <v>302</v>
      </c>
      <c r="D1000" s="158" t="s">
        <v>36</v>
      </c>
      <c r="E1000" s="159" t="s">
        <v>34</v>
      </c>
      <c r="F1000" s="160" t="s">
        <v>32</v>
      </c>
      <c r="G1000" s="160" t="s">
        <v>32</v>
      </c>
      <c r="H1000" s="161">
        <v>5.4358974358974361</v>
      </c>
      <c r="I1000" s="158" t="s">
        <v>29</v>
      </c>
      <c r="J1000" s="11"/>
    </row>
    <row r="1001" spans="1:10" ht="14.25" x14ac:dyDescent="0.2">
      <c r="A1001" s="158">
        <v>566</v>
      </c>
      <c r="B1001" s="158">
        <v>1</v>
      </c>
      <c r="C1001" t="s">
        <v>303</v>
      </c>
      <c r="D1001" s="158" t="s">
        <v>36</v>
      </c>
      <c r="E1001" s="159" t="s">
        <v>34</v>
      </c>
      <c r="F1001" s="160" t="s">
        <v>32</v>
      </c>
      <c r="G1001" s="160" t="s">
        <v>32</v>
      </c>
      <c r="H1001" s="161">
        <v>1.927124896484228</v>
      </c>
      <c r="I1001" s="158" t="s">
        <v>29</v>
      </c>
      <c r="J1001" s="11"/>
    </row>
    <row r="1002" spans="1:10" ht="14.25" x14ac:dyDescent="0.2">
      <c r="A1002" s="158">
        <v>566</v>
      </c>
      <c r="B1002" s="158">
        <v>2</v>
      </c>
      <c r="C1002" t="s">
        <v>303</v>
      </c>
      <c r="D1002" s="158" t="s">
        <v>36</v>
      </c>
      <c r="E1002" s="159" t="s">
        <v>34</v>
      </c>
      <c r="F1002" s="160" t="s">
        <v>32</v>
      </c>
      <c r="G1002" s="160" t="s">
        <v>32</v>
      </c>
      <c r="H1002" s="161">
        <v>2.5156741119857582</v>
      </c>
      <c r="I1002" s="158" t="s">
        <v>29</v>
      </c>
      <c r="J1002" s="11"/>
    </row>
    <row r="1003" spans="1:10" ht="14.25" x14ac:dyDescent="0.2">
      <c r="A1003" s="158">
        <v>566</v>
      </c>
      <c r="B1003" s="158">
        <v>3</v>
      </c>
      <c r="C1003" t="s">
        <v>303</v>
      </c>
      <c r="D1003" s="158" t="s">
        <v>36</v>
      </c>
      <c r="E1003" s="159" t="s">
        <v>34</v>
      </c>
      <c r="F1003" s="160" t="s">
        <v>32</v>
      </c>
      <c r="G1003" s="160" t="s">
        <v>32</v>
      </c>
      <c r="H1003" s="161">
        <v>4.2460187102763696</v>
      </c>
      <c r="I1003" s="158" t="s">
        <v>29</v>
      </c>
      <c r="J1003" s="11"/>
    </row>
    <row r="1004" spans="1:10" ht="14.25" x14ac:dyDescent="0.2">
      <c r="A1004" s="158">
        <v>566</v>
      </c>
      <c r="B1004" s="158">
        <v>4</v>
      </c>
      <c r="C1004" t="s">
        <v>303</v>
      </c>
      <c r="D1004" s="158" t="s">
        <v>36</v>
      </c>
      <c r="E1004" s="159" t="s">
        <v>34</v>
      </c>
      <c r="F1004" s="160" t="s">
        <v>32</v>
      </c>
      <c r="G1004" s="160" t="s">
        <v>32</v>
      </c>
      <c r="H1004" s="161">
        <v>5.5770862800565775</v>
      </c>
      <c r="I1004" s="158" t="s">
        <v>29</v>
      </c>
      <c r="J1004" s="11"/>
    </row>
    <row r="1005" spans="1:10" ht="14.25" x14ac:dyDescent="0.2">
      <c r="A1005" s="158">
        <v>580</v>
      </c>
      <c r="B1005" s="158">
        <v>1</v>
      </c>
      <c r="C1005" t="s">
        <v>304</v>
      </c>
      <c r="D1005" s="158" t="s">
        <v>33</v>
      </c>
      <c r="E1005" s="159" t="s">
        <v>38</v>
      </c>
      <c r="F1005" s="160" t="s">
        <v>38</v>
      </c>
      <c r="G1005" s="160" t="s">
        <v>38</v>
      </c>
      <c r="H1005" s="161" t="s">
        <v>38</v>
      </c>
      <c r="I1005" s="158" t="s">
        <v>33</v>
      </c>
      <c r="J1005" s="11"/>
    </row>
    <row r="1006" spans="1:10" ht="14.25" x14ac:dyDescent="0.2">
      <c r="A1006" s="158">
        <v>580</v>
      </c>
      <c r="B1006" s="158">
        <v>2</v>
      </c>
      <c r="C1006" t="s">
        <v>304</v>
      </c>
      <c r="D1006" s="158" t="s">
        <v>33</v>
      </c>
      <c r="E1006" s="159" t="s">
        <v>38</v>
      </c>
      <c r="F1006" s="160" t="s">
        <v>38</v>
      </c>
      <c r="G1006" s="160" t="s">
        <v>38</v>
      </c>
      <c r="H1006" s="161" t="s">
        <v>38</v>
      </c>
      <c r="I1006" s="158" t="s">
        <v>33</v>
      </c>
      <c r="J1006" s="11"/>
    </row>
    <row r="1007" spans="1:10" ht="14.25" x14ac:dyDescent="0.2">
      <c r="A1007" s="158">
        <v>580</v>
      </c>
      <c r="B1007" s="158">
        <v>3</v>
      </c>
      <c r="C1007" t="s">
        <v>304</v>
      </c>
      <c r="D1007" s="158" t="s">
        <v>33</v>
      </c>
      <c r="E1007" s="159" t="s">
        <v>38</v>
      </c>
      <c r="F1007" s="160" t="s">
        <v>38</v>
      </c>
      <c r="G1007" s="160" t="s">
        <v>38</v>
      </c>
      <c r="H1007" s="161" t="s">
        <v>38</v>
      </c>
      <c r="I1007" s="158" t="s">
        <v>33</v>
      </c>
      <c r="J1007" s="11"/>
    </row>
    <row r="1008" spans="1:10" ht="14.25" x14ac:dyDescent="0.2">
      <c r="A1008" s="158">
        <v>580</v>
      </c>
      <c r="B1008" s="158">
        <v>4</v>
      </c>
      <c r="C1008" t="s">
        <v>304</v>
      </c>
      <c r="D1008" s="158" t="s">
        <v>33</v>
      </c>
      <c r="E1008" s="159" t="s">
        <v>38</v>
      </c>
      <c r="F1008" s="160" t="s">
        <v>38</v>
      </c>
      <c r="G1008" s="160" t="s">
        <v>38</v>
      </c>
      <c r="H1008" s="161" t="s">
        <v>38</v>
      </c>
      <c r="I1008" s="158" t="s">
        <v>33</v>
      </c>
      <c r="J1008" s="11"/>
    </row>
    <row r="1009" spans="1:10" ht="14.25" x14ac:dyDescent="0.2">
      <c r="A1009" s="158">
        <v>581</v>
      </c>
      <c r="B1009" s="158">
        <v>1</v>
      </c>
      <c r="C1009" t="s">
        <v>305</v>
      </c>
      <c r="D1009" s="158" t="s">
        <v>33</v>
      </c>
      <c r="E1009" s="159" t="s">
        <v>38</v>
      </c>
      <c r="F1009" s="160" t="s">
        <v>38</v>
      </c>
      <c r="G1009" s="160" t="s">
        <v>38</v>
      </c>
      <c r="H1009" s="161" t="s">
        <v>38</v>
      </c>
      <c r="I1009" s="158" t="s">
        <v>33</v>
      </c>
      <c r="J1009" s="11"/>
    </row>
    <row r="1010" spans="1:10" ht="14.25" x14ac:dyDescent="0.2">
      <c r="A1010" s="158">
        <v>581</v>
      </c>
      <c r="B1010" s="158">
        <v>2</v>
      </c>
      <c r="C1010" t="s">
        <v>305</v>
      </c>
      <c r="D1010" s="158" t="s">
        <v>33</v>
      </c>
      <c r="E1010" s="159" t="s">
        <v>38</v>
      </c>
      <c r="F1010" s="160" t="s">
        <v>38</v>
      </c>
      <c r="G1010" s="160" t="s">
        <v>38</v>
      </c>
      <c r="H1010" s="161" t="s">
        <v>38</v>
      </c>
      <c r="I1010" s="158" t="s">
        <v>33</v>
      </c>
      <c r="J1010" s="11"/>
    </row>
    <row r="1011" spans="1:10" ht="14.25" x14ac:dyDescent="0.2">
      <c r="A1011" s="158">
        <v>581</v>
      </c>
      <c r="B1011" s="158">
        <v>3</v>
      </c>
      <c r="C1011" t="s">
        <v>305</v>
      </c>
      <c r="D1011" s="158" t="s">
        <v>33</v>
      </c>
      <c r="E1011" s="159" t="s">
        <v>38</v>
      </c>
      <c r="F1011" s="160" t="s">
        <v>38</v>
      </c>
      <c r="G1011" s="160" t="s">
        <v>38</v>
      </c>
      <c r="H1011" s="161" t="s">
        <v>38</v>
      </c>
      <c r="I1011" s="158" t="s">
        <v>33</v>
      </c>
      <c r="J1011" s="11"/>
    </row>
    <row r="1012" spans="1:10" ht="14.25" x14ac:dyDescent="0.2">
      <c r="A1012" s="158">
        <v>581</v>
      </c>
      <c r="B1012" s="158">
        <v>4</v>
      </c>
      <c r="C1012" t="s">
        <v>305</v>
      </c>
      <c r="D1012" s="158" t="s">
        <v>33</v>
      </c>
      <c r="E1012" s="159" t="s">
        <v>38</v>
      </c>
      <c r="F1012" s="160" t="s">
        <v>38</v>
      </c>
      <c r="G1012" s="160" t="s">
        <v>38</v>
      </c>
      <c r="H1012" s="161" t="s">
        <v>38</v>
      </c>
      <c r="I1012" s="158" t="s">
        <v>33</v>
      </c>
      <c r="J1012" s="11"/>
    </row>
    <row r="1013" spans="1:10" ht="14.25" x14ac:dyDescent="0.2">
      <c r="A1013" s="158">
        <v>583</v>
      </c>
      <c r="B1013" s="158">
        <v>1</v>
      </c>
      <c r="C1013" t="s">
        <v>306</v>
      </c>
      <c r="D1013" s="158" t="s">
        <v>33</v>
      </c>
      <c r="E1013" s="159" t="s">
        <v>38</v>
      </c>
      <c r="F1013" s="160" t="s">
        <v>38</v>
      </c>
      <c r="G1013" s="160" t="s">
        <v>38</v>
      </c>
      <c r="H1013" s="161" t="s">
        <v>38</v>
      </c>
      <c r="I1013" s="158" t="s">
        <v>33</v>
      </c>
      <c r="J1013" s="11"/>
    </row>
    <row r="1014" spans="1:10" ht="14.25" x14ac:dyDescent="0.2">
      <c r="A1014" s="158">
        <v>583</v>
      </c>
      <c r="B1014" s="158">
        <v>2</v>
      </c>
      <c r="C1014" t="s">
        <v>306</v>
      </c>
      <c r="D1014" s="158" t="s">
        <v>33</v>
      </c>
      <c r="E1014" s="159" t="s">
        <v>38</v>
      </c>
      <c r="F1014" s="160" t="s">
        <v>38</v>
      </c>
      <c r="G1014" s="160" t="s">
        <v>38</v>
      </c>
      <c r="H1014" s="161" t="s">
        <v>38</v>
      </c>
      <c r="I1014" s="158" t="s">
        <v>33</v>
      </c>
      <c r="J1014" s="11"/>
    </row>
    <row r="1015" spans="1:10" ht="14.25" x14ac:dyDescent="0.2">
      <c r="A1015" s="158">
        <v>583</v>
      </c>
      <c r="B1015" s="158">
        <v>3</v>
      </c>
      <c r="C1015" t="s">
        <v>306</v>
      </c>
      <c r="D1015" s="158" t="s">
        <v>33</v>
      </c>
      <c r="E1015" s="159" t="s">
        <v>38</v>
      </c>
      <c r="F1015" s="160" t="s">
        <v>38</v>
      </c>
      <c r="G1015" s="160" t="s">
        <v>38</v>
      </c>
      <c r="H1015" s="161" t="s">
        <v>38</v>
      </c>
      <c r="I1015" s="158" t="s">
        <v>33</v>
      </c>
      <c r="J1015" s="11"/>
    </row>
    <row r="1016" spans="1:10" ht="14.25" x14ac:dyDescent="0.2">
      <c r="A1016" s="158">
        <v>583</v>
      </c>
      <c r="B1016" s="158">
        <v>4</v>
      </c>
      <c r="C1016" t="s">
        <v>306</v>
      </c>
      <c r="D1016" s="158" t="s">
        <v>33</v>
      </c>
      <c r="E1016" s="159" t="s">
        <v>38</v>
      </c>
      <c r="F1016" s="160" t="s">
        <v>38</v>
      </c>
      <c r="G1016" s="160" t="s">
        <v>38</v>
      </c>
      <c r="H1016" s="161" t="s">
        <v>38</v>
      </c>
      <c r="I1016" s="158" t="s">
        <v>33</v>
      </c>
      <c r="J1016" s="11"/>
    </row>
    <row r="1017" spans="1:10" ht="14.25" x14ac:dyDescent="0.2">
      <c r="A1017" s="158">
        <v>588</v>
      </c>
      <c r="B1017" s="158">
        <v>1</v>
      </c>
      <c r="C1017" t="s">
        <v>307</v>
      </c>
      <c r="D1017" s="158" t="s">
        <v>33</v>
      </c>
      <c r="E1017" s="159" t="s">
        <v>38</v>
      </c>
      <c r="F1017" s="160" t="s">
        <v>38</v>
      </c>
      <c r="G1017" s="160" t="s">
        <v>38</v>
      </c>
      <c r="H1017" s="161" t="s">
        <v>38</v>
      </c>
      <c r="I1017" s="158" t="s">
        <v>33</v>
      </c>
      <c r="J1017" s="11"/>
    </row>
    <row r="1018" spans="1:10" ht="14.25" x14ac:dyDescent="0.2">
      <c r="A1018" s="158">
        <v>588</v>
      </c>
      <c r="B1018" s="158">
        <v>2</v>
      </c>
      <c r="C1018" t="s">
        <v>307</v>
      </c>
      <c r="D1018" s="158" t="s">
        <v>33</v>
      </c>
      <c r="E1018" s="159" t="s">
        <v>38</v>
      </c>
      <c r="F1018" s="160" t="s">
        <v>38</v>
      </c>
      <c r="G1018" s="160" t="s">
        <v>38</v>
      </c>
      <c r="H1018" s="161" t="s">
        <v>38</v>
      </c>
      <c r="I1018" s="158" t="s">
        <v>33</v>
      </c>
      <c r="J1018" s="11"/>
    </row>
    <row r="1019" spans="1:10" ht="14.25" x14ac:dyDescent="0.2">
      <c r="A1019" s="158">
        <v>588</v>
      </c>
      <c r="B1019" s="158">
        <v>3</v>
      </c>
      <c r="C1019" t="s">
        <v>307</v>
      </c>
      <c r="D1019" s="158" t="s">
        <v>33</v>
      </c>
      <c r="E1019" s="159" t="s">
        <v>38</v>
      </c>
      <c r="F1019" s="160" t="s">
        <v>38</v>
      </c>
      <c r="G1019" s="160" t="s">
        <v>38</v>
      </c>
      <c r="H1019" s="161" t="s">
        <v>38</v>
      </c>
      <c r="I1019" s="158" t="s">
        <v>33</v>
      </c>
      <c r="J1019" s="11"/>
    </row>
    <row r="1020" spans="1:10" ht="14.25" x14ac:dyDescent="0.2">
      <c r="A1020" s="158">
        <v>588</v>
      </c>
      <c r="B1020" s="158">
        <v>4</v>
      </c>
      <c r="C1020" t="s">
        <v>307</v>
      </c>
      <c r="D1020" s="158" t="s">
        <v>33</v>
      </c>
      <c r="E1020" s="159" t="s">
        <v>38</v>
      </c>
      <c r="F1020" s="160" t="s">
        <v>38</v>
      </c>
      <c r="G1020" s="160" t="s">
        <v>38</v>
      </c>
      <c r="H1020" s="161" t="s">
        <v>38</v>
      </c>
      <c r="I1020" s="158" t="s">
        <v>33</v>
      </c>
      <c r="J1020" s="11"/>
    </row>
    <row r="1021" spans="1:10" ht="14.25" x14ac:dyDescent="0.2">
      <c r="A1021" s="158">
        <v>589</v>
      </c>
      <c r="B1021" s="158">
        <v>1</v>
      </c>
      <c r="C1021" t="s">
        <v>308</v>
      </c>
      <c r="D1021" s="158" t="s">
        <v>33</v>
      </c>
      <c r="E1021" s="159" t="s">
        <v>38</v>
      </c>
      <c r="F1021" s="160" t="s">
        <v>38</v>
      </c>
      <c r="G1021" s="160" t="s">
        <v>38</v>
      </c>
      <c r="H1021" s="161" t="s">
        <v>38</v>
      </c>
      <c r="I1021" s="158" t="s">
        <v>33</v>
      </c>
      <c r="J1021" s="11"/>
    </row>
    <row r="1022" spans="1:10" ht="14.25" x14ac:dyDescent="0.2">
      <c r="A1022" s="158">
        <v>589</v>
      </c>
      <c r="B1022" s="158">
        <v>2</v>
      </c>
      <c r="C1022" t="s">
        <v>308</v>
      </c>
      <c r="D1022" s="158" t="s">
        <v>33</v>
      </c>
      <c r="E1022" s="159" t="s">
        <v>38</v>
      </c>
      <c r="F1022" s="160" t="s">
        <v>38</v>
      </c>
      <c r="G1022" s="160" t="s">
        <v>38</v>
      </c>
      <c r="H1022" s="161" t="s">
        <v>38</v>
      </c>
      <c r="I1022" s="158" t="s">
        <v>33</v>
      </c>
      <c r="J1022" s="11"/>
    </row>
    <row r="1023" spans="1:10" ht="14.25" x14ac:dyDescent="0.2">
      <c r="A1023" s="158">
        <v>589</v>
      </c>
      <c r="B1023" s="158">
        <v>3</v>
      </c>
      <c r="C1023" t="s">
        <v>308</v>
      </c>
      <c r="D1023" s="158" t="s">
        <v>33</v>
      </c>
      <c r="E1023" s="159" t="s">
        <v>38</v>
      </c>
      <c r="F1023" s="160" t="s">
        <v>38</v>
      </c>
      <c r="G1023" s="160" t="s">
        <v>38</v>
      </c>
      <c r="H1023" s="161" t="s">
        <v>38</v>
      </c>
      <c r="I1023" s="158" t="s">
        <v>33</v>
      </c>
      <c r="J1023" s="11"/>
    </row>
    <row r="1024" spans="1:10" ht="14.25" x14ac:dyDescent="0.2">
      <c r="A1024" s="158">
        <v>589</v>
      </c>
      <c r="B1024" s="158">
        <v>4</v>
      </c>
      <c r="C1024" t="s">
        <v>308</v>
      </c>
      <c r="D1024" s="158" t="s">
        <v>33</v>
      </c>
      <c r="E1024" s="159" t="s">
        <v>38</v>
      </c>
      <c r="F1024" s="160" t="s">
        <v>38</v>
      </c>
      <c r="G1024" s="160" t="s">
        <v>38</v>
      </c>
      <c r="H1024" s="161" t="s">
        <v>38</v>
      </c>
      <c r="I1024" s="158" t="s">
        <v>33</v>
      </c>
      <c r="J1024" s="11"/>
    </row>
    <row r="1025" spans="1:10" ht="14.25" x14ac:dyDescent="0.2">
      <c r="A1025" s="158">
        <v>591</v>
      </c>
      <c r="B1025" s="158">
        <v>1</v>
      </c>
      <c r="C1025" t="s">
        <v>309</v>
      </c>
      <c r="D1025" s="158" t="s">
        <v>33</v>
      </c>
      <c r="E1025" s="159" t="s">
        <v>38</v>
      </c>
      <c r="F1025" s="160" t="s">
        <v>38</v>
      </c>
      <c r="G1025" s="160" t="s">
        <v>38</v>
      </c>
      <c r="H1025" s="161" t="s">
        <v>38</v>
      </c>
      <c r="I1025" s="158" t="s">
        <v>33</v>
      </c>
      <c r="J1025" s="11"/>
    </row>
    <row r="1026" spans="1:10" ht="14.25" x14ac:dyDescent="0.2">
      <c r="A1026" s="158">
        <v>591</v>
      </c>
      <c r="B1026" s="158">
        <v>2</v>
      </c>
      <c r="C1026" t="s">
        <v>309</v>
      </c>
      <c r="D1026" s="158" t="s">
        <v>33</v>
      </c>
      <c r="E1026" s="159" t="s">
        <v>38</v>
      </c>
      <c r="F1026" s="160" t="s">
        <v>38</v>
      </c>
      <c r="G1026" s="160" t="s">
        <v>38</v>
      </c>
      <c r="H1026" s="161" t="s">
        <v>38</v>
      </c>
      <c r="I1026" s="158" t="s">
        <v>33</v>
      </c>
      <c r="J1026" s="11"/>
    </row>
    <row r="1027" spans="1:10" ht="14.25" x14ac:dyDescent="0.2">
      <c r="A1027" s="158">
        <v>591</v>
      </c>
      <c r="B1027" s="158">
        <v>3</v>
      </c>
      <c r="C1027" t="s">
        <v>309</v>
      </c>
      <c r="D1027" s="158" t="s">
        <v>33</v>
      </c>
      <c r="E1027" s="159" t="s">
        <v>38</v>
      </c>
      <c r="F1027" s="160" t="s">
        <v>38</v>
      </c>
      <c r="G1027" s="160" t="s">
        <v>38</v>
      </c>
      <c r="H1027" s="161" t="s">
        <v>38</v>
      </c>
      <c r="I1027" s="158" t="s">
        <v>33</v>
      </c>
      <c r="J1027" s="11"/>
    </row>
    <row r="1028" spans="1:10" ht="14.25" x14ac:dyDescent="0.2">
      <c r="A1028" s="158">
        <v>591</v>
      </c>
      <c r="B1028" s="158">
        <v>4</v>
      </c>
      <c r="C1028" t="s">
        <v>309</v>
      </c>
      <c r="D1028" s="158" t="s">
        <v>33</v>
      </c>
      <c r="E1028" s="159" t="s">
        <v>38</v>
      </c>
      <c r="F1028" s="160" t="s">
        <v>38</v>
      </c>
      <c r="G1028" s="160" t="s">
        <v>38</v>
      </c>
      <c r="H1028" s="161" t="s">
        <v>38</v>
      </c>
      <c r="I1028" s="158" t="s">
        <v>33</v>
      </c>
      <c r="J1028" s="11"/>
    </row>
    <row r="1029" spans="1:10" ht="14.25" x14ac:dyDescent="0.2">
      <c r="A1029" s="158">
        <v>593</v>
      </c>
      <c r="B1029" s="158">
        <v>1</v>
      </c>
      <c r="C1029" t="s">
        <v>310</v>
      </c>
      <c r="D1029" s="158" t="s">
        <v>33</v>
      </c>
      <c r="E1029" s="159" t="s">
        <v>38</v>
      </c>
      <c r="F1029" s="160" t="s">
        <v>38</v>
      </c>
      <c r="G1029" s="160" t="s">
        <v>38</v>
      </c>
      <c r="H1029" s="161" t="s">
        <v>38</v>
      </c>
      <c r="I1029" s="158" t="s">
        <v>33</v>
      </c>
      <c r="J1029" s="11"/>
    </row>
    <row r="1030" spans="1:10" ht="14.25" x14ac:dyDescent="0.2">
      <c r="A1030" s="158">
        <v>593</v>
      </c>
      <c r="B1030" s="158">
        <v>2</v>
      </c>
      <c r="C1030" t="s">
        <v>310</v>
      </c>
      <c r="D1030" s="158" t="s">
        <v>33</v>
      </c>
      <c r="E1030" s="159" t="s">
        <v>38</v>
      </c>
      <c r="F1030" s="160" t="s">
        <v>38</v>
      </c>
      <c r="G1030" s="160" t="s">
        <v>38</v>
      </c>
      <c r="H1030" s="161" t="s">
        <v>38</v>
      </c>
      <c r="I1030" s="158" t="s">
        <v>33</v>
      </c>
      <c r="J1030" s="11"/>
    </row>
    <row r="1031" spans="1:10" ht="14.25" x14ac:dyDescent="0.2">
      <c r="A1031" s="158">
        <v>593</v>
      </c>
      <c r="B1031" s="158">
        <v>3</v>
      </c>
      <c r="C1031" t="s">
        <v>310</v>
      </c>
      <c r="D1031" s="158" t="s">
        <v>33</v>
      </c>
      <c r="E1031" s="159" t="s">
        <v>38</v>
      </c>
      <c r="F1031" s="160" t="s">
        <v>38</v>
      </c>
      <c r="G1031" s="160" t="s">
        <v>38</v>
      </c>
      <c r="H1031" s="161" t="s">
        <v>38</v>
      </c>
      <c r="I1031" s="158" t="s">
        <v>33</v>
      </c>
      <c r="J1031" s="11"/>
    </row>
    <row r="1032" spans="1:10" ht="14.25" x14ac:dyDescent="0.2">
      <c r="A1032" s="158">
        <v>593</v>
      </c>
      <c r="B1032" s="158">
        <v>4</v>
      </c>
      <c r="C1032" t="s">
        <v>310</v>
      </c>
      <c r="D1032" s="158" t="s">
        <v>33</v>
      </c>
      <c r="E1032" s="159" t="s">
        <v>38</v>
      </c>
      <c r="F1032" s="160" t="s">
        <v>38</v>
      </c>
      <c r="G1032" s="160" t="s">
        <v>38</v>
      </c>
      <c r="H1032" s="161" t="s">
        <v>38</v>
      </c>
      <c r="I1032" s="158" t="s">
        <v>33</v>
      </c>
      <c r="J1032" s="11"/>
    </row>
    <row r="1033" spans="1:10" ht="14.25" x14ac:dyDescent="0.2">
      <c r="A1033" s="158">
        <v>602</v>
      </c>
      <c r="B1033" s="158">
        <v>1</v>
      </c>
      <c r="C1033" t="s">
        <v>311</v>
      </c>
      <c r="D1033" s="158" t="s">
        <v>33</v>
      </c>
      <c r="E1033" s="159" t="s">
        <v>38</v>
      </c>
      <c r="F1033" s="160" t="s">
        <v>38</v>
      </c>
      <c r="G1033" s="160" t="s">
        <v>38</v>
      </c>
      <c r="H1033" s="161" t="s">
        <v>38</v>
      </c>
      <c r="I1033" s="158" t="s">
        <v>33</v>
      </c>
      <c r="J1033" s="11"/>
    </row>
    <row r="1034" spans="1:10" ht="14.25" x14ac:dyDescent="0.2">
      <c r="A1034" s="158">
        <v>602</v>
      </c>
      <c r="B1034" s="158">
        <v>2</v>
      </c>
      <c r="C1034" t="s">
        <v>311</v>
      </c>
      <c r="D1034" s="158" t="s">
        <v>33</v>
      </c>
      <c r="E1034" s="159" t="s">
        <v>38</v>
      </c>
      <c r="F1034" s="160" t="s">
        <v>38</v>
      </c>
      <c r="G1034" s="160" t="s">
        <v>38</v>
      </c>
      <c r="H1034" s="161" t="s">
        <v>38</v>
      </c>
      <c r="I1034" s="158" t="s">
        <v>33</v>
      </c>
      <c r="J1034" s="11"/>
    </row>
    <row r="1035" spans="1:10" ht="14.25" x14ac:dyDescent="0.2">
      <c r="A1035" s="158">
        <v>602</v>
      </c>
      <c r="B1035" s="158">
        <v>3</v>
      </c>
      <c r="C1035" t="s">
        <v>311</v>
      </c>
      <c r="D1035" s="158" t="s">
        <v>33</v>
      </c>
      <c r="E1035" s="159" t="s">
        <v>38</v>
      </c>
      <c r="F1035" s="160" t="s">
        <v>38</v>
      </c>
      <c r="G1035" s="160" t="s">
        <v>38</v>
      </c>
      <c r="H1035" s="161" t="s">
        <v>38</v>
      </c>
      <c r="I1035" s="158" t="s">
        <v>33</v>
      </c>
      <c r="J1035" s="11"/>
    </row>
    <row r="1036" spans="1:10" ht="14.25" x14ac:dyDescent="0.2">
      <c r="A1036" s="158">
        <v>602</v>
      </c>
      <c r="B1036" s="158">
        <v>4</v>
      </c>
      <c r="C1036" t="s">
        <v>311</v>
      </c>
      <c r="D1036" s="158" t="s">
        <v>33</v>
      </c>
      <c r="E1036" s="159" t="s">
        <v>38</v>
      </c>
      <c r="F1036" s="160" t="s">
        <v>38</v>
      </c>
      <c r="G1036" s="160" t="s">
        <v>38</v>
      </c>
      <c r="H1036" s="161" t="s">
        <v>38</v>
      </c>
      <c r="I1036" s="158" t="s">
        <v>33</v>
      </c>
      <c r="J1036" s="11"/>
    </row>
    <row r="1037" spans="1:10" ht="14.25" x14ac:dyDescent="0.2">
      <c r="A1037" s="158">
        <v>603</v>
      </c>
      <c r="B1037" s="158">
        <v>1</v>
      </c>
      <c r="C1037" t="s">
        <v>312</v>
      </c>
      <c r="D1037" s="158" t="s">
        <v>33</v>
      </c>
      <c r="E1037" s="159" t="s">
        <v>38</v>
      </c>
      <c r="F1037" s="160" t="s">
        <v>38</v>
      </c>
      <c r="G1037" s="160" t="s">
        <v>38</v>
      </c>
      <c r="H1037" s="161" t="s">
        <v>38</v>
      </c>
      <c r="I1037" s="158" t="s">
        <v>33</v>
      </c>
      <c r="J1037" s="11"/>
    </row>
    <row r="1038" spans="1:10" ht="14.25" x14ac:dyDescent="0.2">
      <c r="A1038" s="158">
        <v>603</v>
      </c>
      <c r="B1038" s="158">
        <v>2</v>
      </c>
      <c r="C1038" t="s">
        <v>312</v>
      </c>
      <c r="D1038" s="158" t="s">
        <v>33</v>
      </c>
      <c r="E1038" s="159" t="s">
        <v>38</v>
      </c>
      <c r="F1038" s="160" t="s">
        <v>38</v>
      </c>
      <c r="G1038" s="160" t="s">
        <v>38</v>
      </c>
      <c r="H1038" s="161" t="s">
        <v>38</v>
      </c>
      <c r="I1038" s="158" t="s">
        <v>33</v>
      </c>
      <c r="J1038" s="11"/>
    </row>
    <row r="1039" spans="1:10" ht="14.25" x14ac:dyDescent="0.2">
      <c r="A1039" s="158">
        <v>603</v>
      </c>
      <c r="B1039" s="158">
        <v>3</v>
      </c>
      <c r="C1039" t="s">
        <v>312</v>
      </c>
      <c r="D1039" s="158" t="s">
        <v>33</v>
      </c>
      <c r="E1039" s="159" t="s">
        <v>38</v>
      </c>
      <c r="F1039" s="160" t="s">
        <v>38</v>
      </c>
      <c r="G1039" s="160" t="s">
        <v>38</v>
      </c>
      <c r="H1039" s="161" t="s">
        <v>38</v>
      </c>
      <c r="I1039" s="158" t="s">
        <v>33</v>
      </c>
      <c r="J1039" s="11"/>
    </row>
    <row r="1040" spans="1:10" ht="14.25" x14ac:dyDescent="0.2">
      <c r="A1040" s="158">
        <v>603</v>
      </c>
      <c r="B1040" s="158">
        <v>4</v>
      </c>
      <c r="C1040" t="s">
        <v>312</v>
      </c>
      <c r="D1040" s="158" t="s">
        <v>33</v>
      </c>
      <c r="E1040" s="159" t="s">
        <v>38</v>
      </c>
      <c r="F1040" s="160" t="s">
        <v>38</v>
      </c>
      <c r="G1040" s="160" t="s">
        <v>38</v>
      </c>
      <c r="H1040" s="161" t="s">
        <v>38</v>
      </c>
      <c r="I1040" s="158" t="s">
        <v>33</v>
      </c>
      <c r="J1040" s="11"/>
    </row>
    <row r="1041" spans="1:10" ht="14.25" x14ac:dyDescent="0.2">
      <c r="A1041" s="158">
        <v>607</v>
      </c>
      <c r="B1041" s="158">
        <v>1</v>
      </c>
      <c r="C1041" t="s">
        <v>313</v>
      </c>
      <c r="D1041" s="158" t="s">
        <v>33</v>
      </c>
      <c r="E1041" s="159" t="s">
        <v>38</v>
      </c>
      <c r="F1041" s="160" t="s">
        <v>38</v>
      </c>
      <c r="G1041" s="160" t="s">
        <v>38</v>
      </c>
      <c r="H1041" s="161" t="s">
        <v>38</v>
      </c>
      <c r="I1041" s="158" t="s">
        <v>33</v>
      </c>
      <c r="J1041" s="11"/>
    </row>
    <row r="1042" spans="1:10" ht="14.25" x14ac:dyDescent="0.2">
      <c r="A1042" s="158">
        <v>607</v>
      </c>
      <c r="B1042" s="158">
        <v>2</v>
      </c>
      <c r="C1042" t="s">
        <v>313</v>
      </c>
      <c r="D1042" s="158" t="s">
        <v>33</v>
      </c>
      <c r="E1042" s="159" t="s">
        <v>38</v>
      </c>
      <c r="F1042" s="160" t="s">
        <v>38</v>
      </c>
      <c r="G1042" s="160" t="s">
        <v>38</v>
      </c>
      <c r="H1042" s="161" t="s">
        <v>38</v>
      </c>
      <c r="I1042" s="158" t="s">
        <v>33</v>
      </c>
      <c r="J1042" s="11"/>
    </row>
    <row r="1043" spans="1:10" ht="14.25" x14ac:dyDescent="0.2">
      <c r="A1043" s="158">
        <v>607</v>
      </c>
      <c r="B1043" s="158">
        <v>3</v>
      </c>
      <c r="C1043" t="s">
        <v>313</v>
      </c>
      <c r="D1043" s="158" t="s">
        <v>33</v>
      </c>
      <c r="E1043" s="159" t="s">
        <v>38</v>
      </c>
      <c r="F1043" s="160" t="s">
        <v>38</v>
      </c>
      <c r="G1043" s="160" t="s">
        <v>38</v>
      </c>
      <c r="H1043" s="161" t="s">
        <v>38</v>
      </c>
      <c r="I1043" s="158" t="s">
        <v>33</v>
      </c>
      <c r="J1043" s="11"/>
    </row>
    <row r="1044" spans="1:10" ht="14.25" x14ac:dyDescent="0.2">
      <c r="A1044" s="158">
        <v>607</v>
      </c>
      <c r="B1044" s="158">
        <v>4</v>
      </c>
      <c r="C1044" t="s">
        <v>313</v>
      </c>
      <c r="D1044" s="158" t="s">
        <v>33</v>
      </c>
      <c r="E1044" s="159" t="s">
        <v>38</v>
      </c>
      <c r="F1044" s="160" t="s">
        <v>38</v>
      </c>
      <c r="G1044" s="160" t="s">
        <v>38</v>
      </c>
      <c r="H1044" s="161" t="s">
        <v>38</v>
      </c>
      <c r="I1044" s="158" t="s">
        <v>33</v>
      </c>
      <c r="J1044" s="11"/>
    </row>
    <row r="1045" spans="1:10" ht="14.25" x14ac:dyDescent="0.2">
      <c r="A1045" s="158">
        <v>608</v>
      </c>
      <c r="B1045" s="158">
        <v>1</v>
      </c>
      <c r="C1045" t="s">
        <v>314</v>
      </c>
      <c r="D1045" s="158" t="s">
        <v>33</v>
      </c>
      <c r="E1045" s="159" t="s">
        <v>38</v>
      </c>
      <c r="F1045" s="160" t="s">
        <v>38</v>
      </c>
      <c r="G1045" s="160" t="s">
        <v>38</v>
      </c>
      <c r="H1045" s="161" t="s">
        <v>38</v>
      </c>
      <c r="I1045" s="158" t="s">
        <v>33</v>
      </c>
      <c r="J1045" s="11"/>
    </row>
    <row r="1046" spans="1:10" ht="14.25" x14ac:dyDescent="0.2">
      <c r="A1046" s="158">
        <v>608</v>
      </c>
      <c r="B1046" s="158">
        <v>2</v>
      </c>
      <c r="C1046" t="s">
        <v>314</v>
      </c>
      <c r="D1046" s="158" t="s">
        <v>33</v>
      </c>
      <c r="E1046" s="159" t="s">
        <v>38</v>
      </c>
      <c r="F1046" s="160" t="s">
        <v>38</v>
      </c>
      <c r="G1046" s="160" t="s">
        <v>38</v>
      </c>
      <c r="H1046" s="161" t="s">
        <v>38</v>
      </c>
      <c r="I1046" s="158" t="s">
        <v>33</v>
      </c>
      <c r="J1046" s="11"/>
    </row>
    <row r="1047" spans="1:10" ht="14.25" x14ac:dyDescent="0.2">
      <c r="A1047" s="158">
        <v>608</v>
      </c>
      <c r="B1047" s="158">
        <v>3</v>
      </c>
      <c r="C1047" t="s">
        <v>314</v>
      </c>
      <c r="D1047" s="158" t="s">
        <v>33</v>
      </c>
      <c r="E1047" s="159" t="s">
        <v>38</v>
      </c>
      <c r="F1047" s="160" t="s">
        <v>38</v>
      </c>
      <c r="G1047" s="160" t="s">
        <v>38</v>
      </c>
      <c r="H1047" s="161" t="s">
        <v>38</v>
      </c>
      <c r="I1047" s="158" t="s">
        <v>33</v>
      </c>
      <c r="J1047" s="11"/>
    </row>
    <row r="1048" spans="1:10" ht="14.25" x14ac:dyDescent="0.2">
      <c r="A1048" s="158">
        <v>608</v>
      </c>
      <c r="B1048" s="158">
        <v>4</v>
      </c>
      <c r="C1048" t="s">
        <v>314</v>
      </c>
      <c r="D1048" s="158" t="s">
        <v>33</v>
      </c>
      <c r="E1048" s="159" t="s">
        <v>38</v>
      </c>
      <c r="F1048" s="160" t="s">
        <v>38</v>
      </c>
      <c r="G1048" s="160" t="s">
        <v>38</v>
      </c>
      <c r="H1048" s="161" t="s">
        <v>38</v>
      </c>
      <c r="I1048" s="158" t="s">
        <v>33</v>
      </c>
      <c r="J1048" s="11"/>
    </row>
    <row r="1049" spans="1:10" ht="14.25" x14ac:dyDescent="0.2">
      <c r="A1049" s="158">
        <v>609</v>
      </c>
      <c r="B1049" s="158">
        <v>1</v>
      </c>
      <c r="C1049" t="s">
        <v>315</v>
      </c>
      <c r="D1049" s="158" t="s">
        <v>33</v>
      </c>
      <c r="E1049" s="159" t="s">
        <v>38</v>
      </c>
      <c r="F1049" s="160" t="s">
        <v>38</v>
      </c>
      <c r="G1049" s="160" t="s">
        <v>38</v>
      </c>
      <c r="H1049" s="161" t="s">
        <v>38</v>
      </c>
      <c r="I1049" s="158" t="s">
        <v>33</v>
      </c>
      <c r="J1049" s="11"/>
    </row>
    <row r="1050" spans="1:10" ht="14.25" x14ac:dyDescent="0.2">
      <c r="A1050" s="158">
        <v>609</v>
      </c>
      <c r="B1050" s="158">
        <v>2</v>
      </c>
      <c r="C1050" t="s">
        <v>315</v>
      </c>
      <c r="D1050" s="158" t="s">
        <v>33</v>
      </c>
      <c r="E1050" s="159" t="s">
        <v>38</v>
      </c>
      <c r="F1050" s="160" t="s">
        <v>38</v>
      </c>
      <c r="G1050" s="160" t="s">
        <v>38</v>
      </c>
      <c r="H1050" s="161" t="s">
        <v>38</v>
      </c>
      <c r="I1050" s="158" t="s">
        <v>33</v>
      </c>
      <c r="J1050" s="11"/>
    </row>
    <row r="1051" spans="1:10" ht="14.25" x14ac:dyDescent="0.2">
      <c r="A1051" s="158">
        <v>609</v>
      </c>
      <c r="B1051" s="158">
        <v>3</v>
      </c>
      <c r="C1051" t="s">
        <v>315</v>
      </c>
      <c r="D1051" s="158" t="s">
        <v>33</v>
      </c>
      <c r="E1051" s="159" t="s">
        <v>38</v>
      </c>
      <c r="F1051" s="160" t="s">
        <v>38</v>
      </c>
      <c r="G1051" s="160" t="s">
        <v>38</v>
      </c>
      <c r="H1051" s="161" t="s">
        <v>38</v>
      </c>
      <c r="I1051" s="158" t="s">
        <v>33</v>
      </c>
      <c r="J1051" s="11"/>
    </row>
    <row r="1052" spans="1:10" ht="14.25" x14ac:dyDescent="0.2">
      <c r="A1052" s="158">
        <v>609</v>
      </c>
      <c r="B1052" s="158">
        <v>4</v>
      </c>
      <c r="C1052" t="s">
        <v>315</v>
      </c>
      <c r="D1052" s="158" t="s">
        <v>33</v>
      </c>
      <c r="E1052" s="159" t="s">
        <v>38</v>
      </c>
      <c r="F1052" s="160" t="s">
        <v>38</v>
      </c>
      <c r="G1052" s="160" t="s">
        <v>38</v>
      </c>
      <c r="H1052" s="161" t="s">
        <v>38</v>
      </c>
      <c r="I1052" s="158" t="s">
        <v>33</v>
      </c>
      <c r="J1052" s="11"/>
    </row>
    <row r="1053" spans="1:10" ht="14.25" x14ac:dyDescent="0.2">
      <c r="A1053" s="158">
        <v>611</v>
      </c>
      <c r="B1053" s="158">
        <v>1</v>
      </c>
      <c r="C1053" t="s">
        <v>316</v>
      </c>
      <c r="D1053" s="158" t="s">
        <v>33</v>
      </c>
      <c r="E1053" s="159" t="s">
        <v>38</v>
      </c>
      <c r="F1053" s="160" t="s">
        <v>38</v>
      </c>
      <c r="G1053" s="160" t="s">
        <v>38</v>
      </c>
      <c r="H1053" s="161" t="s">
        <v>38</v>
      </c>
      <c r="I1053" s="158" t="s">
        <v>33</v>
      </c>
      <c r="J1053" s="11"/>
    </row>
    <row r="1054" spans="1:10" ht="14.25" x14ac:dyDescent="0.2">
      <c r="A1054" s="158">
        <v>611</v>
      </c>
      <c r="B1054" s="158">
        <v>2</v>
      </c>
      <c r="C1054" t="s">
        <v>316</v>
      </c>
      <c r="D1054" s="158" t="s">
        <v>33</v>
      </c>
      <c r="E1054" s="159" t="s">
        <v>38</v>
      </c>
      <c r="F1054" s="160" t="s">
        <v>38</v>
      </c>
      <c r="G1054" s="160" t="s">
        <v>38</v>
      </c>
      <c r="H1054" s="161" t="s">
        <v>38</v>
      </c>
      <c r="I1054" s="158" t="s">
        <v>33</v>
      </c>
      <c r="J1054" s="11"/>
    </row>
    <row r="1055" spans="1:10" ht="14.25" x14ac:dyDescent="0.2">
      <c r="A1055" s="158">
        <v>611</v>
      </c>
      <c r="B1055" s="158">
        <v>3</v>
      </c>
      <c r="C1055" t="s">
        <v>316</v>
      </c>
      <c r="D1055" s="158" t="s">
        <v>33</v>
      </c>
      <c r="E1055" s="159" t="s">
        <v>38</v>
      </c>
      <c r="F1055" s="160" t="s">
        <v>38</v>
      </c>
      <c r="G1055" s="160" t="s">
        <v>38</v>
      </c>
      <c r="H1055" s="161" t="s">
        <v>38</v>
      </c>
      <c r="I1055" s="158" t="s">
        <v>33</v>
      </c>
      <c r="J1055" s="11"/>
    </row>
    <row r="1056" spans="1:10" ht="14.25" x14ac:dyDescent="0.2">
      <c r="A1056" s="158">
        <v>611</v>
      </c>
      <c r="B1056" s="158">
        <v>4</v>
      </c>
      <c r="C1056" t="s">
        <v>316</v>
      </c>
      <c r="D1056" s="158" t="s">
        <v>33</v>
      </c>
      <c r="E1056" s="159" t="s">
        <v>38</v>
      </c>
      <c r="F1056" s="160" t="s">
        <v>38</v>
      </c>
      <c r="G1056" s="160" t="s">
        <v>38</v>
      </c>
      <c r="H1056" s="161" t="s">
        <v>38</v>
      </c>
      <c r="I1056" s="158" t="s">
        <v>33</v>
      </c>
      <c r="J1056" s="11"/>
    </row>
    <row r="1057" spans="1:10" ht="14.25" x14ac:dyDescent="0.2">
      <c r="A1057" s="158">
        <v>612</v>
      </c>
      <c r="B1057" s="158">
        <v>1</v>
      </c>
      <c r="C1057" t="s">
        <v>317</v>
      </c>
      <c r="D1057" s="158" t="s">
        <v>33</v>
      </c>
      <c r="E1057" s="159" t="s">
        <v>38</v>
      </c>
      <c r="F1057" s="160" t="s">
        <v>38</v>
      </c>
      <c r="G1057" s="160" t="s">
        <v>38</v>
      </c>
      <c r="H1057" s="161" t="s">
        <v>38</v>
      </c>
      <c r="I1057" s="158" t="s">
        <v>33</v>
      </c>
      <c r="J1057" s="11"/>
    </row>
    <row r="1058" spans="1:10" ht="14.25" x14ac:dyDescent="0.2">
      <c r="A1058" s="158">
        <v>612</v>
      </c>
      <c r="B1058" s="158">
        <v>2</v>
      </c>
      <c r="C1058" t="s">
        <v>317</v>
      </c>
      <c r="D1058" s="158" t="s">
        <v>33</v>
      </c>
      <c r="E1058" s="159" t="s">
        <v>38</v>
      </c>
      <c r="F1058" s="160" t="s">
        <v>38</v>
      </c>
      <c r="G1058" s="160" t="s">
        <v>38</v>
      </c>
      <c r="H1058" s="161" t="s">
        <v>38</v>
      </c>
      <c r="I1058" s="158" t="s">
        <v>33</v>
      </c>
      <c r="J1058" s="11"/>
    </row>
    <row r="1059" spans="1:10" ht="14.25" x14ac:dyDescent="0.2">
      <c r="A1059" s="158">
        <v>612</v>
      </c>
      <c r="B1059" s="158">
        <v>3</v>
      </c>
      <c r="C1059" t="s">
        <v>317</v>
      </c>
      <c r="D1059" s="158" t="s">
        <v>33</v>
      </c>
      <c r="E1059" s="159" t="s">
        <v>38</v>
      </c>
      <c r="F1059" s="160" t="s">
        <v>38</v>
      </c>
      <c r="G1059" s="160" t="s">
        <v>38</v>
      </c>
      <c r="H1059" s="161" t="s">
        <v>38</v>
      </c>
      <c r="I1059" s="158" t="s">
        <v>33</v>
      </c>
      <c r="J1059" s="11"/>
    </row>
    <row r="1060" spans="1:10" ht="14.25" x14ac:dyDescent="0.2">
      <c r="A1060" s="158">
        <v>612</v>
      </c>
      <c r="B1060" s="158">
        <v>4</v>
      </c>
      <c r="C1060" t="s">
        <v>317</v>
      </c>
      <c r="D1060" s="158" t="s">
        <v>33</v>
      </c>
      <c r="E1060" s="159" t="s">
        <v>38</v>
      </c>
      <c r="F1060" s="160" t="s">
        <v>38</v>
      </c>
      <c r="G1060" s="160" t="s">
        <v>38</v>
      </c>
      <c r="H1060" s="161" t="s">
        <v>38</v>
      </c>
      <c r="I1060" s="158" t="s">
        <v>33</v>
      </c>
      <c r="J1060" s="11"/>
    </row>
    <row r="1061" spans="1:10" ht="14.25" x14ac:dyDescent="0.2">
      <c r="A1061" s="158">
        <v>613</v>
      </c>
      <c r="B1061" s="158">
        <v>1</v>
      </c>
      <c r="C1061" t="s">
        <v>318</v>
      </c>
      <c r="D1061" s="158" t="s">
        <v>33</v>
      </c>
      <c r="E1061" s="159" t="s">
        <v>38</v>
      </c>
      <c r="F1061" s="160" t="s">
        <v>38</v>
      </c>
      <c r="G1061" s="160" t="s">
        <v>38</v>
      </c>
      <c r="H1061" s="161" t="s">
        <v>38</v>
      </c>
      <c r="I1061" s="158" t="s">
        <v>33</v>
      </c>
      <c r="J1061" s="11"/>
    </row>
    <row r="1062" spans="1:10" ht="14.25" x14ac:dyDescent="0.2">
      <c r="A1062" s="158">
        <v>613</v>
      </c>
      <c r="B1062" s="158">
        <v>2</v>
      </c>
      <c r="C1062" t="s">
        <v>318</v>
      </c>
      <c r="D1062" s="158" t="s">
        <v>33</v>
      </c>
      <c r="E1062" s="159" t="s">
        <v>38</v>
      </c>
      <c r="F1062" s="160" t="s">
        <v>38</v>
      </c>
      <c r="G1062" s="160" t="s">
        <v>38</v>
      </c>
      <c r="H1062" s="161" t="s">
        <v>38</v>
      </c>
      <c r="I1062" s="158" t="s">
        <v>33</v>
      </c>
      <c r="J1062" s="11"/>
    </row>
    <row r="1063" spans="1:10" ht="14.25" x14ac:dyDescent="0.2">
      <c r="A1063" s="158">
        <v>613</v>
      </c>
      <c r="B1063" s="158">
        <v>3</v>
      </c>
      <c r="C1063" t="s">
        <v>318</v>
      </c>
      <c r="D1063" s="158" t="s">
        <v>33</v>
      </c>
      <c r="E1063" s="159" t="s">
        <v>38</v>
      </c>
      <c r="F1063" s="160" t="s">
        <v>38</v>
      </c>
      <c r="G1063" s="160" t="s">
        <v>38</v>
      </c>
      <c r="H1063" s="161" t="s">
        <v>38</v>
      </c>
      <c r="I1063" s="158" t="s">
        <v>33</v>
      </c>
      <c r="J1063" s="11"/>
    </row>
    <row r="1064" spans="1:10" ht="14.25" x14ac:dyDescent="0.2">
      <c r="A1064" s="158">
        <v>613</v>
      </c>
      <c r="B1064" s="158">
        <v>4</v>
      </c>
      <c r="C1064" t="s">
        <v>318</v>
      </c>
      <c r="D1064" s="158" t="s">
        <v>33</v>
      </c>
      <c r="E1064" s="159" t="s">
        <v>38</v>
      </c>
      <c r="F1064" s="160" t="s">
        <v>38</v>
      </c>
      <c r="G1064" s="160" t="s">
        <v>38</v>
      </c>
      <c r="H1064" s="161" t="s">
        <v>38</v>
      </c>
      <c r="I1064" s="158" t="s">
        <v>33</v>
      </c>
      <c r="J1064" s="11"/>
    </row>
    <row r="1065" spans="1:10" ht="14.25" x14ac:dyDescent="0.2">
      <c r="A1065" s="158">
        <v>614</v>
      </c>
      <c r="B1065" s="158">
        <v>1</v>
      </c>
      <c r="C1065" t="s">
        <v>319</v>
      </c>
      <c r="D1065" s="158" t="s">
        <v>33</v>
      </c>
      <c r="E1065" s="159" t="s">
        <v>38</v>
      </c>
      <c r="F1065" s="160" t="s">
        <v>38</v>
      </c>
      <c r="G1065" s="160" t="s">
        <v>38</v>
      </c>
      <c r="H1065" s="161" t="s">
        <v>38</v>
      </c>
      <c r="I1065" s="158" t="s">
        <v>33</v>
      </c>
      <c r="J1065" s="11"/>
    </row>
    <row r="1066" spans="1:10" ht="14.25" x14ac:dyDescent="0.2">
      <c r="A1066" s="158">
        <v>614</v>
      </c>
      <c r="B1066" s="158">
        <v>2</v>
      </c>
      <c r="C1066" t="s">
        <v>319</v>
      </c>
      <c r="D1066" s="158" t="s">
        <v>33</v>
      </c>
      <c r="E1066" s="159" t="s">
        <v>38</v>
      </c>
      <c r="F1066" s="160" t="s">
        <v>38</v>
      </c>
      <c r="G1066" s="160" t="s">
        <v>38</v>
      </c>
      <c r="H1066" s="161" t="s">
        <v>38</v>
      </c>
      <c r="I1066" s="158" t="s">
        <v>33</v>
      </c>
      <c r="J1066" s="11"/>
    </row>
    <row r="1067" spans="1:10" ht="14.25" x14ac:dyDescent="0.2">
      <c r="A1067" s="158">
        <v>614</v>
      </c>
      <c r="B1067" s="158">
        <v>3</v>
      </c>
      <c r="C1067" t="s">
        <v>319</v>
      </c>
      <c r="D1067" s="158" t="s">
        <v>33</v>
      </c>
      <c r="E1067" s="159" t="s">
        <v>38</v>
      </c>
      <c r="F1067" s="160" t="s">
        <v>38</v>
      </c>
      <c r="G1067" s="160" t="s">
        <v>38</v>
      </c>
      <c r="H1067" s="161" t="s">
        <v>38</v>
      </c>
      <c r="I1067" s="158" t="s">
        <v>33</v>
      </c>
      <c r="J1067" s="11"/>
    </row>
    <row r="1068" spans="1:10" ht="14.25" x14ac:dyDescent="0.2">
      <c r="A1068" s="158">
        <v>614</v>
      </c>
      <c r="B1068" s="158">
        <v>4</v>
      </c>
      <c r="C1068" t="s">
        <v>319</v>
      </c>
      <c r="D1068" s="158" t="s">
        <v>33</v>
      </c>
      <c r="E1068" s="159" t="s">
        <v>38</v>
      </c>
      <c r="F1068" s="160" t="s">
        <v>38</v>
      </c>
      <c r="G1068" s="160" t="s">
        <v>38</v>
      </c>
      <c r="H1068" s="161" t="s">
        <v>38</v>
      </c>
      <c r="I1068" s="158" t="s">
        <v>33</v>
      </c>
      <c r="J1068" s="11"/>
    </row>
    <row r="1069" spans="1:10" ht="14.25" x14ac:dyDescent="0.2">
      <c r="A1069" s="158">
        <v>621</v>
      </c>
      <c r="B1069" s="158">
        <v>1</v>
      </c>
      <c r="C1069" t="s">
        <v>320</v>
      </c>
      <c r="D1069" s="158" t="s">
        <v>33</v>
      </c>
      <c r="E1069" s="159" t="s">
        <v>38</v>
      </c>
      <c r="F1069" s="160" t="s">
        <v>38</v>
      </c>
      <c r="G1069" s="160" t="s">
        <v>38</v>
      </c>
      <c r="H1069" s="161" t="s">
        <v>38</v>
      </c>
      <c r="I1069" s="158" t="s">
        <v>33</v>
      </c>
      <c r="J1069" s="11"/>
    </row>
    <row r="1070" spans="1:10" ht="14.25" x14ac:dyDescent="0.2">
      <c r="A1070" s="158">
        <v>621</v>
      </c>
      <c r="B1070" s="158">
        <v>2</v>
      </c>
      <c r="C1070" t="s">
        <v>320</v>
      </c>
      <c r="D1070" s="158" t="s">
        <v>33</v>
      </c>
      <c r="E1070" s="159" t="s">
        <v>38</v>
      </c>
      <c r="F1070" s="160" t="s">
        <v>38</v>
      </c>
      <c r="G1070" s="160" t="s">
        <v>38</v>
      </c>
      <c r="H1070" s="161" t="s">
        <v>38</v>
      </c>
      <c r="I1070" s="158" t="s">
        <v>33</v>
      </c>
      <c r="J1070" s="11"/>
    </row>
    <row r="1071" spans="1:10" ht="14.25" x14ac:dyDescent="0.2">
      <c r="A1071" s="158">
        <v>621</v>
      </c>
      <c r="B1071" s="158">
        <v>3</v>
      </c>
      <c r="C1071" t="s">
        <v>320</v>
      </c>
      <c r="D1071" s="158" t="s">
        <v>33</v>
      </c>
      <c r="E1071" s="159" t="s">
        <v>38</v>
      </c>
      <c r="F1071" s="160" t="s">
        <v>38</v>
      </c>
      <c r="G1071" s="160" t="s">
        <v>38</v>
      </c>
      <c r="H1071" s="161" t="s">
        <v>38</v>
      </c>
      <c r="I1071" s="158" t="s">
        <v>33</v>
      </c>
      <c r="J1071" s="11"/>
    </row>
    <row r="1072" spans="1:10" ht="14.25" x14ac:dyDescent="0.2">
      <c r="A1072" s="158">
        <v>621</v>
      </c>
      <c r="B1072" s="158">
        <v>4</v>
      </c>
      <c r="C1072" t="s">
        <v>320</v>
      </c>
      <c r="D1072" s="158" t="s">
        <v>33</v>
      </c>
      <c r="E1072" s="159" t="s">
        <v>38</v>
      </c>
      <c r="F1072" s="160" t="s">
        <v>38</v>
      </c>
      <c r="G1072" s="160" t="s">
        <v>38</v>
      </c>
      <c r="H1072" s="161" t="s">
        <v>38</v>
      </c>
      <c r="I1072" s="158" t="s">
        <v>33</v>
      </c>
      <c r="J1072" s="11"/>
    </row>
    <row r="1073" spans="1:10" ht="14.25" x14ac:dyDescent="0.2">
      <c r="A1073" s="158">
        <v>622</v>
      </c>
      <c r="B1073" s="158">
        <v>1</v>
      </c>
      <c r="C1073" t="s">
        <v>321</v>
      </c>
      <c r="D1073" s="158" t="s">
        <v>33</v>
      </c>
      <c r="E1073" s="159" t="s">
        <v>38</v>
      </c>
      <c r="F1073" s="160" t="s">
        <v>38</v>
      </c>
      <c r="G1073" s="160" t="s">
        <v>38</v>
      </c>
      <c r="H1073" s="161" t="s">
        <v>38</v>
      </c>
      <c r="I1073" s="158" t="s">
        <v>33</v>
      </c>
      <c r="J1073" s="11"/>
    </row>
    <row r="1074" spans="1:10" ht="14.25" x14ac:dyDescent="0.2">
      <c r="A1074" s="158">
        <v>622</v>
      </c>
      <c r="B1074" s="158">
        <v>2</v>
      </c>
      <c r="C1074" t="s">
        <v>321</v>
      </c>
      <c r="D1074" s="158" t="s">
        <v>33</v>
      </c>
      <c r="E1074" s="159" t="s">
        <v>38</v>
      </c>
      <c r="F1074" s="160" t="s">
        <v>38</v>
      </c>
      <c r="G1074" s="160" t="s">
        <v>38</v>
      </c>
      <c r="H1074" s="161" t="s">
        <v>38</v>
      </c>
      <c r="I1074" s="158" t="s">
        <v>33</v>
      </c>
      <c r="J1074" s="11"/>
    </row>
    <row r="1075" spans="1:10" ht="14.25" x14ac:dyDescent="0.2">
      <c r="A1075" s="158">
        <v>622</v>
      </c>
      <c r="B1075" s="158">
        <v>3</v>
      </c>
      <c r="C1075" t="s">
        <v>321</v>
      </c>
      <c r="D1075" s="158" t="s">
        <v>33</v>
      </c>
      <c r="E1075" s="159" t="s">
        <v>38</v>
      </c>
      <c r="F1075" s="160" t="s">
        <v>38</v>
      </c>
      <c r="G1075" s="160" t="s">
        <v>38</v>
      </c>
      <c r="H1075" s="161" t="s">
        <v>38</v>
      </c>
      <c r="I1075" s="158" t="s">
        <v>33</v>
      </c>
      <c r="J1075" s="11"/>
    </row>
    <row r="1076" spans="1:10" ht="14.25" x14ac:dyDescent="0.2">
      <c r="A1076" s="158">
        <v>622</v>
      </c>
      <c r="B1076" s="158">
        <v>4</v>
      </c>
      <c r="C1076" t="s">
        <v>321</v>
      </c>
      <c r="D1076" s="158" t="s">
        <v>33</v>
      </c>
      <c r="E1076" s="159" t="s">
        <v>38</v>
      </c>
      <c r="F1076" s="160" t="s">
        <v>38</v>
      </c>
      <c r="G1076" s="160" t="s">
        <v>38</v>
      </c>
      <c r="H1076" s="161" t="s">
        <v>38</v>
      </c>
      <c r="I1076" s="158" t="s">
        <v>33</v>
      </c>
      <c r="J1076" s="11"/>
    </row>
    <row r="1077" spans="1:10" ht="14.25" x14ac:dyDescent="0.2">
      <c r="A1077" s="158">
        <v>623</v>
      </c>
      <c r="B1077" s="158">
        <v>1</v>
      </c>
      <c r="C1077" t="s">
        <v>322</v>
      </c>
      <c r="D1077" s="158" t="s">
        <v>33</v>
      </c>
      <c r="E1077" s="159" t="s">
        <v>38</v>
      </c>
      <c r="F1077" s="160" t="s">
        <v>38</v>
      </c>
      <c r="G1077" s="160" t="s">
        <v>38</v>
      </c>
      <c r="H1077" s="161" t="s">
        <v>38</v>
      </c>
      <c r="I1077" s="158" t="s">
        <v>33</v>
      </c>
      <c r="J1077" s="11"/>
    </row>
    <row r="1078" spans="1:10" ht="14.25" x14ac:dyDescent="0.2">
      <c r="A1078" s="158">
        <v>623</v>
      </c>
      <c r="B1078" s="158">
        <v>2</v>
      </c>
      <c r="C1078" t="s">
        <v>322</v>
      </c>
      <c r="D1078" s="158" t="s">
        <v>33</v>
      </c>
      <c r="E1078" s="159" t="s">
        <v>38</v>
      </c>
      <c r="F1078" s="160" t="s">
        <v>38</v>
      </c>
      <c r="G1078" s="160" t="s">
        <v>38</v>
      </c>
      <c r="H1078" s="161" t="s">
        <v>38</v>
      </c>
      <c r="I1078" s="158" t="s">
        <v>33</v>
      </c>
      <c r="J1078" s="11"/>
    </row>
    <row r="1079" spans="1:10" ht="14.25" x14ac:dyDescent="0.2">
      <c r="A1079" s="158">
        <v>623</v>
      </c>
      <c r="B1079" s="158">
        <v>3</v>
      </c>
      <c r="C1079" t="s">
        <v>322</v>
      </c>
      <c r="D1079" s="158" t="s">
        <v>33</v>
      </c>
      <c r="E1079" s="159" t="s">
        <v>38</v>
      </c>
      <c r="F1079" s="160" t="s">
        <v>38</v>
      </c>
      <c r="G1079" s="160" t="s">
        <v>38</v>
      </c>
      <c r="H1079" s="161" t="s">
        <v>38</v>
      </c>
      <c r="I1079" s="158" t="s">
        <v>33</v>
      </c>
      <c r="J1079" s="11"/>
    </row>
    <row r="1080" spans="1:10" ht="14.25" x14ac:dyDescent="0.2">
      <c r="A1080" s="158">
        <v>623</v>
      </c>
      <c r="B1080" s="158">
        <v>4</v>
      </c>
      <c r="C1080" t="s">
        <v>322</v>
      </c>
      <c r="D1080" s="158" t="s">
        <v>33</v>
      </c>
      <c r="E1080" s="159" t="s">
        <v>38</v>
      </c>
      <c r="F1080" s="160" t="s">
        <v>38</v>
      </c>
      <c r="G1080" s="160" t="s">
        <v>38</v>
      </c>
      <c r="H1080" s="161" t="s">
        <v>38</v>
      </c>
      <c r="I1080" s="158" t="s">
        <v>33</v>
      </c>
      <c r="J1080" s="11"/>
    </row>
    <row r="1081" spans="1:10" ht="14.25" x14ac:dyDescent="0.2">
      <c r="A1081" s="158">
        <v>625</v>
      </c>
      <c r="B1081" s="158">
        <v>1</v>
      </c>
      <c r="C1081" t="s">
        <v>323</v>
      </c>
      <c r="D1081" s="158" t="s">
        <v>33</v>
      </c>
      <c r="E1081" s="159" t="s">
        <v>38</v>
      </c>
      <c r="F1081" s="160" t="s">
        <v>38</v>
      </c>
      <c r="G1081" s="160" t="s">
        <v>38</v>
      </c>
      <c r="H1081" s="161" t="s">
        <v>38</v>
      </c>
      <c r="I1081" s="158" t="s">
        <v>33</v>
      </c>
      <c r="J1081" s="11"/>
    </row>
    <row r="1082" spans="1:10" ht="14.25" x14ac:dyDescent="0.2">
      <c r="A1082" s="158">
        <v>625</v>
      </c>
      <c r="B1082" s="158">
        <v>2</v>
      </c>
      <c r="C1082" t="s">
        <v>323</v>
      </c>
      <c r="D1082" s="158" t="s">
        <v>33</v>
      </c>
      <c r="E1082" s="159" t="s">
        <v>38</v>
      </c>
      <c r="F1082" s="160" t="s">
        <v>38</v>
      </c>
      <c r="G1082" s="160" t="s">
        <v>38</v>
      </c>
      <c r="H1082" s="161" t="s">
        <v>38</v>
      </c>
      <c r="I1082" s="158" t="s">
        <v>33</v>
      </c>
      <c r="J1082" s="11"/>
    </row>
    <row r="1083" spans="1:10" ht="14.25" x14ac:dyDescent="0.2">
      <c r="A1083" s="158">
        <v>625</v>
      </c>
      <c r="B1083" s="158">
        <v>3</v>
      </c>
      <c r="C1083" t="s">
        <v>323</v>
      </c>
      <c r="D1083" s="158" t="s">
        <v>33</v>
      </c>
      <c r="E1083" s="159" t="s">
        <v>38</v>
      </c>
      <c r="F1083" s="160" t="s">
        <v>38</v>
      </c>
      <c r="G1083" s="160" t="s">
        <v>38</v>
      </c>
      <c r="H1083" s="161" t="s">
        <v>38</v>
      </c>
      <c r="I1083" s="158" t="s">
        <v>33</v>
      </c>
      <c r="J1083" s="11"/>
    </row>
    <row r="1084" spans="1:10" ht="14.25" x14ac:dyDescent="0.2">
      <c r="A1084" s="158">
        <v>625</v>
      </c>
      <c r="B1084" s="158">
        <v>4</v>
      </c>
      <c r="C1084" t="s">
        <v>323</v>
      </c>
      <c r="D1084" s="158" t="s">
        <v>33</v>
      </c>
      <c r="E1084" s="159" t="s">
        <v>38</v>
      </c>
      <c r="F1084" s="160" t="s">
        <v>38</v>
      </c>
      <c r="G1084" s="160" t="s">
        <v>38</v>
      </c>
      <c r="H1084" s="161" t="s">
        <v>38</v>
      </c>
      <c r="I1084" s="158" t="s">
        <v>33</v>
      </c>
      <c r="J1084" s="11"/>
    </row>
    <row r="1085" spans="1:10" ht="14.25" x14ac:dyDescent="0.2">
      <c r="A1085" s="158">
        <v>626</v>
      </c>
      <c r="B1085" s="158">
        <v>1</v>
      </c>
      <c r="C1085" t="s">
        <v>324</v>
      </c>
      <c r="D1085" s="158" t="s">
        <v>33</v>
      </c>
      <c r="E1085" s="159" t="s">
        <v>38</v>
      </c>
      <c r="F1085" s="160" t="s">
        <v>38</v>
      </c>
      <c r="G1085" s="160" t="s">
        <v>38</v>
      </c>
      <c r="H1085" s="161" t="s">
        <v>38</v>
      </c>
      <c r="I1085" s="158" t="s">
        <v>33</v>
      </c>
      <c r="J1085" s="11"/>
    </row>
    <row r="1086" spans="1:10" ht="14.25" x14ac:dyDescent="0.2">
      <c r="A1086" s="158">
        <v>626</v>
      </c>
      <c r="B1086" s="158">
        <v>2</v>
      </c>
      <c r="C1086" t="s">
        <v>324</v>
      </c>
      <c r="D1086" s="158" t="s">
        <v>33</v>
      </c>
      <c r="E1086" s="159" t="s">
        <v>38</v>
      </c>
      <c r="F1086" s="160" t="s">
        <v>38</v>
      </c>
      <c r="G1086" s="160" t="s">
        <v>38</v>
      </c>
      <c r="H1086" s="161" t="s">
        <v>38</v>
      </c>
      <c r="I1086" s="158" t="s">
        <v>33</v>
      </c>
      <c r="J1086" s="11"/>
    </row>
    <row r="1087" spans="1:10" ht="14.25" x14ac:dyDescent="0.2">
      <c r="A1087" s="158">
        <v>626</v>
      </c>
      <c r="B1087" s="158">
        <v>3</v>
      </c>
      <c r="C1087" t="s">
        <v>324</v>
      </c>
      <c r="D1087" s="158" t="s">
        <v>33</v>
      </c>
      <c r="E1087" s="159" t="s">
        <v>38</v>
      </c>
      <c r="F1087" s="160" t="s">
        <v>38</v>
      </c>
      <c r="G1087" s="160" t="s">
        <v>38</v>
      </c>
      <c r="H1087" s="161" t="s">
        <v>38</v>
      </c>
      <c r="I1087" s="158" t="s">
        <v>33</v>
      </c>
      <c r="J1087" s="11"/>
    </row>
    <row r="1088" spans="1:10" ht="14.25" x14ac:dyDescent="0.2">
      <c r="A1088" s="158">
        <v>626</v>
      </c>
      <c r="B1088" s="158">
        <v>4</v>
      </c>
      <c r="C1088" t="s">
        <v>324</v>
      </c>
      <c r="D1088" s="158" t="s">
        <v>33</v>
      </c>
      <c r="E1088" s="159" t="s">
        <v>38</v>
      </c>
      <c r="F1088" s="160" t="s">
        <v>38</v>
      </c>
      <c r="G1088" s="160" t="s">
        <v>38</v>
      </c>
      <c r="H1088" s="161" t="s">
        <v>38</v>
      </c>
      <c r="I1088" s="158" t="s">
        <v>33</v>
      </c>
      <c r="J1088" s="11"/>
    </row>
    <row r="1089" spans="1:10" ht="14.25" x14ac:dyDescent="0.2">
      <c r="A1089" s="158">
        <v>630</v>
      </c>
      <c r="B1089" s="158">
        <v>1</v>
      </c>
      <c r="C1089" t="s">
        <v>325</v>
      </c>
      <c r="D1089" s="158" t="s">
        <v>33</v>
      </c>
      <c r="E1089" s="159" t="s">
        <v>38</v>
      </c>
      <c r="F1089" s="160" t="s">
        <v>38</v>
      </c>
      <c r="G1089" s="160" t="s">
        <v>38</v>
      </c>
      <c r="H1089" s="161" t="s">
        <v>38</v>
      </c>
      <c r="I1089" s="158" t="s">
        <v>33</v>
      </c>
      <c r="J1089" s="11"/>
    </row>
    <row r="1090" spans="1:10" ht="14.25" x14ac:dyDescent="0.2">
      <c r="A1090" s="158">
        <v>630</v>
      </c>
      <c r="B1090" s="158">
        <v>2</v>
      </c>
      <c r="C1090" t="s">
        <v>325</v>
      </c>
      <c r="D1090" s="158" t="s">
        <v>33</v>
      </c>
      <c r="E1090" s="159" t="s">
        <v>38</v>
      </c>
      <c r="F1090" s="160" t="s">
        <v>38</v>
      </c>
      <c r="G1090" s="160" t="s">
        <v>38</v>
      </c>
      <c r="H1090" s="161" t="s">
        <v>38</v>
      </c>
      <c r="I1090" s="158" t="s">
        <v>33</v>
      </c>
      <c r="J1090" s="11"/>
    </row>
    <row r="1091" spans="1:10" ht="14.25" x14ac:dyDescent="0.2">
      <c r="A1091" s="158">
        <v>630</v>
      </c>
      <c r="B1091" s="158">
        <v>3</v>
      </c>
      <c r="C1091" t="s">
        <v>325</v>
      </c>
      <c r="D1091" s="158" t="s">
        <v>33</v>
      </c>
      <c r="E1091" s="159" t="s">
        <v>38</v>
      </c>
      <c r="F1091" s="160" t="s">
        <v>38</v>
      </c>
      <c r="G1091" s="160" t="s">
        <v>38</v>
      </c>
      <c r="H1091" s="161" t="s">
        <v>38</v>
      </c>
      <c r="I1091" s="158" t="s">
        <v>33</v>
      </c>
      <c r="J1091" s="11"/>
    </row>
    <row r="1092" spans="1:10" ht="14.25" x14ac:dyDescent="0.2">
      <c r="A1092" s="158">
        <v>630</v>
      </c>
      <c r="B1092" s="158">
        <v>4</v>
      </c>
      <c r="C1092" t="s">
        <v>325</v>
      </c>
      <c r="D1092" s="158" t="s">
        <v>33</v>
      </c>
      <c r="E1092" s="159" t="s">
        <v>38</v>
      </c>
      <c r="F1092" s="160" t="s">
        <v>38</v>
      </c>
      <c r="G1092" s="160" t="s">
        <v>38</v>
      </c>
      <c r="H1092" s="161" t="s">
        <v>38</v>
      </c>
      <c r="I1092" s="158" t="s">
        <v>33</v>
      </c>
      <c r="J1092" s="11"/>
    </row>
    <row r="1093" spans="1:10" ht="14.25" x14ac:dyDescent="0.2">
      <c r="A1093" s="158">
        <v>631</v>
      </c>
      <c r="B1093" s="158">
        <v>1</v>
      </c>
      <c r="C1093" t="s">
        <v>326</v>
      </c>
      <c r="D1093" s="158" t="s">
        <v>33</v>
      </c>
      <c r="E1093" s="159" t="s">
        <v>38</v>
      </c>
      <c r="F1093" s="160" t="s">
        <v>38</v>
      </c>
      <c r="G1093" s="160" t="s">
        <v>38</v>
      </c>
      <c r="H1093" s="161" t="s">
        <v>38</v>
      </c>
      <c r="I1093" s="158" t="s">
        <v>33</v>
      </c>
      <c r="J1093" s="11"/>
    </row>
    <row r="1094" spans="1:10" ht="14.25" x14ac:dyDescent="0.2">
      <c r="A1094" s="158">
        <v>631</v>
      </c>
      <c r="B1094" s="158">
        <v>2</v>
      </c>
      <c r="C1094" t="s">
        <v>326</v>
      </c>
      <c r="D1094" s="158" t="s">
        <v>33</v>
      </c>
      <c r="E1094" s="159" t="s">
        <v>38</v>
      </c>
      <c r="F1094" s="160" t="s">
        <v>38</v>
      </c>
      <c r="G1094" s="160" t="s">
        <v>38</v>
      </c>
      <c r="H1094" s="161" t="s">
        <v>38</v>
      </c>
      <c r="I1094" s="158" t="s">
        <v>33</v>
      </c>
      <c r="J1094" s="11"/>
    </row>
    <row r="1095" spans="1:10" ht="14.25" x14ac:dyDescent="0.2">
      <c r="A1095" s="158">
        <v>631</v>
      </c>
      <c r="B1095" s="158">
        <v>3</v>
      </c>
      <c r="C1095" t="s">
        <v>326</v>
      </c>
      <c r="D1095" s="158" t="s">
        <v>33</v>
      </c>
      <c r="E1095" s="159" t="s">
        <v>38</v>
      </c>
      <c r="F1095" s="160" t="s">
        <v>38</v>
      </c>
      <c r="G1095" s="160" t="s">
        <v>38</v>
      </c>
      <c r="H1095" s="161" t="s">
        <v>38</v>
      </c>
      <c r="I1095" s="158" t="s">
        <v>33</v>
      </c>
      <c r="J1095" s="11"/>
    </row>
    <row r="1096" spans="1:10" ht="14.25" x14ac:dyDescent="0.2">
      <c r="A1096" s="158">
        <v>631</v>
      </c>
      <c r="B1096" s="158">
        <v>4</v>
      </c>
      <c r="C1096" t="s">
        <v>326</v>
      </c>
      <c r="D1096" s="158" t="s">
        <v>33</v>
      </c>
      <c r="E1096" s="159" t="s">
        <v>38</v>
      </c>
      <c r="F1096" s="160" t="s">
        <v>38</v>
      </c>
      <c r="G1096" s="160" t="s">
        <v>38</v>
      </c>
      <c r="H1096" s="161" t="s">
        <v>38</v>
      </c>
      <c r="I1096" s="158" t="s">
        <v>33</v>
      </c>
      <c r="J1096" s="11"/>
    </row>
    <row r="1097" spans="1:10" ht="14.25" x14ac:dyDescent="0.2">
      <c r="A1097" s="158">
        <v>633</v>
      </c>
      <c r="B1097" s="158">
        <v>1</v>
      </c>
      <c r="C1097" t="s">
        <v>327</v>
      </c>
      <c r="D1097" s="158" t="s">
        <v>33</v>
      </c>
      <c r="E1097" s="159" t="s">
        <v>38</v>
      </c>
      <c r="F1097" s="160" t="s">
        <v>38</v>
      </c>
      <c r="G1097" s="160" t="s">
        <v>38</v>
      </c>
      <c r="H1097" s="161" t="s">
        <v>38</v>
      </c>
      <c r="I1097" s="158" t="s">
        <v>33</v>
      </c>
      <c r="J1097" s="11"/>
    </row>
    <row r="1098" spans="1:10" ht="14.25" x14ac:dyDescent="0.2">
      <c r="A1098" s="158">
        <v>633</v>
      </c>
      <c r="B1098" s="158">
        <v>2</v>
      </c>
      <c r="C1098" t="s">
        <v>327</v>
      </c>
      <c r="D1098" s="158" t="s">
        <v>33</v>
      </c>
      <c r="E1098" s="159" t="s">
        <v>38</v>
      </c>
      <c r="F1098" s="160" t="s">
        <v>38</v>
      </c>
      <c r="G1098" s="160" t="s">
        <v>38</v>
      </c>
      <c r="H1098" s="161" t="s">
        <v>38</v>
      </c>
      <c r="I1098" s="158" t="s">
        <v>33</v>
      </c>
      <c r="J1098" s="11"/>
    </row>
    <row r="1099" spans="1:10" ht="14.25" x14ac:dyDescent="0.2">
      <c r="A1099" s="158">
        <v>633</v>
      </c>
      <c r="B1099" s="158">
        <v>3</v>
      </c>
      <c r="C1099" t="s">
        <v>327</v>
      </c>
      <c r="D1099" s="158" t="s">
        <v>33</v>
      </c>
      <c r="E1099" s="159" t="s">
        <v>38</v>
      </c>
      <c r="F1099" s="160" t="s">
        <v>38</v>
      </c>
      <c r="G1099" s="160" t="s">
        <v>38</v>
      </c>
      <c r="H1099" s="161" t="s">
        <v>38</v>
      </c>
      <c r="I1099" s="158" t="s">
        <v>33</v>
      </c>
      <c r="J1099" s="11"/>
    </row>
    <row r="1100" spans="1:10" ht="14.25" x14ac:dyDescent="0.2">
      <c r="A1100" s="158">
        <v>633</v>
      </c>
      <c r="B1100" s="158">
        <v>4</v>
      </c>
      <c r="C1100" t="s">
        <v>327</v>
      </c>
      <c r="D1100" s="158" t="s">
        <v>33</v>
      </c>
      <c r="E1100" s="159" t="s">
        <v>38</v>
      </c>
      <c r="F1100" s="160" t="s">
        <v>38</v>
      </c>
      <c r="G1100" s="160" t="s">
        <v>38</v>
      </c>
      <c r="H1100" s="161" t="s">
        <v>38</v>
      </c>
      <c r="I1100" s="158" t="s">
        <v>33</v>
      </c>
      <c r="J1100" s="11"/>
    </row>
    <row r="1101" spans="1:10" ht="14.25" x14ac:dyDescent="0.2">
      <c r="A1101" s="158">
        <v>634</v>
      </c>
      <c r="B1101" s="158">
        <v>1</v>
      </c>
      <c r="C1101" t="s">
        <v>328</v>
      </c>
      <c r="D1101" s="158" t="s">
        <v>33</v>
      </c>
      <c r="E1101" s="159" t="s">
        <v>38</v>
      </c>
      <c r="F1101" s="160" t="s">
        <v>38</v>
      </c>
      <c r="G1101" s="160" t="s">
        <v>38</v>
      </c>
      <c r="H1101" s="161" t="s">
        <v>38</v>
      </c>
      <c r="I1101" s="158" t="s">
        <v>33</v>
      </c>
      <c r="J1101" s="11"/>
    </row>
    <row r="1102" spans="1:10" ht="14.25" x14ac:dyDescent="0.2">
      <c r="A1102" s="158">
        <v>634</v>
      </c>
      <c r="B1102" s="158">
        <v>2</v>
      </c>
      <c r="C1102" t="s">
        <v>328</v>
      </c>
      <c r="D1102" s="158" t="s">
        <v>33</v>
      </c>
      <c r="E1102" s="159" t="s">
        <v>38</v>
      </c>
      <c r="F1102" s="160" t="s">
        <v>38</v>
      </c>
      <c r="G1102" s="160" t="s">
        <v>38</v>
      </c>
      <c r="H1102" s="161" t="s">
        <v>38</v>
      </c>
      <c r="I1102" s="158" t="s">
        <v>33</v>
      </c>
      <c r="J1102" s="11"/>
    </row>
    <row r="1103" spans="1:10" ht="14.25" x14ac:dyDescent="0.2">
      <c r="A1103" s="158">
        <v>634</v>
      </c>
      <c r="B1103" s="158">
        <v>3</v>
      </c>
      <c r="C1103" t="s">
        <v>328</v>
      </c>
      <c r="D1103" s="158" t="s">
        <v>33</v>
      </c>
      <c r="E1103" s="159" t="s">
        <v>38</v>
      </c>
      <c r="F1103" s="160" t="s">
        <v>38</v>
      </c>
      <c r="G1103" s="160" t="s">
        <v>38</v>
      </c>
      <c r="H1103" s="161" t="s">
        <v>38</v>
      </c>
      <c r="I1103" s="158" t="s">
        <v>33</v>
      </c>
      <c r="J1103" s="11"/>
    </row>
    <row r="1104" spans="1:10" ht="14.25" x14ac:dyDescent="0.2">
      <c r="A1104" s="158">
        <v>634</v>
      </c>
      <c r="B1104" s="158">
        <v>4</v>
      </c>
      <c r="C1104" t="s">
        <v>328</v>
      </c>
      <c r="D1104" s="158" t="s">
        <v>33</v>
      </c>
      <c r="E1104" s="159" t="s">
        <v>38</v>
      </c>
      <c r="F1104" s="160" t="s">
        <v>38</v>
      </c>
      <c r="G1104" s="160" t="s">
        <v>38</v>
      </c>
      <c r="H1104" s="161" t="s">
        <v>38</v>
      </c>
      <c r="I1104" s="158" t="s">
        <v>33</v>
      </c>
      <c r="J1104" s="11"/>
    </row>
    <row r="1105" spans="1:10" ht="14.25" x14ac:dyDescent="0.2">
      <c r="A1105" s="158">
        <v>636</v>
      </c>
      <c r="B1105" s="158">
        <v>1</v>
      </c>
      <c r="C1105" t="s">
        <v>329</v>
      </c>
      <c r="D1105" s="158" t="s">
        <v>33</v>
      </c>
      <c r="E1105" s="159" t="s">
        <v>38</v>
      </c>
      <c r="F1105" s="160" t="s">
        <v>38</v>
      </c>
      <c r="G1105" s="160" t="s">
        <v>38</v>
      </c>
      <c r="H1105" s="161" t="s">
        <v>38</v>
      </c>
      <c r="I1105" s="158" t="s">
        <v>33</v>
      </c>
      <c r="J1105" s="11"/>
    </row>
    <row r="1106" spans="1:10" ht="14.25" x14ac:dyDescent="0.2">
      <c r="A1106" s="158">
        <v>636</v>
      </c>
      <c r="B1106" s="158">
        <v>2</v>
      </c>
      <c r="C1106" t="s">
        <v>329</v>
      </c>
      <c r="D1106" s="158" t="s">
        <v>33</v>
      </c>
      <c r="E1106" s="159" t="s">
        <v>38</v>
      </c>
      <c r="F1106" s="160" t="s">
        <v>38</v>
      </c>
      <c r="G1106" s="160" t="s">
        <v>38</v>
      </c>
      <c r="H1106" s="161" t="s">
        <v>38</v>
      </c>
      <c r="I1106" s="158" t="s">
        <v>33</v>
      </c>
      <c r="J1106" s="11"/>
    </row>
    <row r="1107" spans="1:10" ht="14.25" x14ac:dyDescent="0.2">
      <c r="A1107" s="158">
        <v>636</v>
      </c>
      <c r="B1107" s="158">
        <v>3</v>
      </c>
      <c r="C1107" t="s">
        <v>329</v>
      </c>
      <c r="D1107" s="158" t="s">
        <v>33</v>
      </c>
      <c r="E1107" s="159" t="s">
        <v>38</v>
      </c>
      <c r="F1107" s="160" t="s">
        <v>38</v>
      </c>
      <c r="G1107" s="160" t="s">
        <v>38</v>
      </c>
      <c r="H1107" s="161" t="s">
        <v>38</v>
      </c>
      <c r="I1107" s="158" t="s">
        <v>33</v>
      </c>
      <c r="J1107" s="11"/>
    </row>
    <row r="1108" spans="1:10" ht="14.25" x14ac:dyDescent="0.2">
      <c r="A1108" s="158">
        <v>636</v>
      </c>
      <c r="B1108" s="158">
        <v>4</v>
      </c>
      <c r="C1108" t="s">
        <v>329</v>
      </c>
      <c r="D1108" s="158" t="s">
        <v>33</v>
      </c>
      <c r="E1108" s="159" t="s">
        <v>38</v>
      </c>
      <c r="F1108" s="160" t="s">
        <v>38</v>
      </c>
      <c r="G1108" s="160" t="s">
        <v>38</v>
      </c>
      <c r="H1108" s="161" t="s">
        <v>38</v>
      </c>
      <c r="I1108" s="158" t="s">
        <v>33</v>
      </c>
      <c r="J1108" s="11"/>
    </row>
    <row r="1109" spans="1:10" ht="14.25" x14ac:dyDescent="0.2">
      <c r="A1109" s="158">
        <v>639</v>
      </c>
      <c r="B1109" s="158">
        <v>1</v>
      </c>
      <c r="C1109" t="s">
        <v>330</v>
      </c>
      <c r="D1109" s="158" t="s">
        <v>33</v>
      </c>
      <c r="E1109" s="159" t="s">
        <v>38</v>
      </c>
      <c r="F1109" s="160" t="s">
        <v>38</v>
      </c>
      <c r="G1109" s="160" t="s">
        <v>38</v>
      </c>
      <c r="H1109" s="161" t="s">
        <v>38</v>
      </c>
      <c r="I1109" s="158" t="s">
        <v>33</v>
      </c>
      <c r="J1109" s="11"/>
    </row>
    <row r="1110" spans="1:10" ht="14.25" x14ac:dyDescent="0.2">
      <c r="A1110" s="158">
        <v>639</v>
      </c>
      <c r="B1110" s="158">
        <v>2</v>
      </c>
      <c r="C1110" t="s">
        <v>330</v>
      </c>
      <c r="D1110" s="158" t="s">
        <v>33</v>
      </c>
      <c r="E1110" s="159" t="s">
        <v>38</v>
      </c>
      <c r="F1110" s="160" t="s">
        <v>38</v>
      </c>
      <c r="G1110" s="160" t="s">
        <v>38</v>
      </c>
      <c r="H1110" s="161" t="s">
        <v>38</v>
      </c>
      <c r="I1110" s="158" t="s">
        <v>33</v>
      </c>
      <c r="J1110" s="11"/>
    </row>
    <row r="1111" spans="1:10" ht="14.25" x14ac:dyDescent="0.2">
      <c r="A1111" s="158">
        <v>639</v>
      </c>
      <c r="B1111" s="158">
        <v>3</v>
      </c>
      <c r="C1111" t="s">
        <v>330</v>
      </c>
      <c r="D1111" s="158" t="s">
        <v>33</v>
      </c>
      <c r="E1111" s="159" t="s">
        <v>38</v>
      </c>
      <c r="F1111" s="160" t="s">
        <v>38</v>
      </c>
      <c r="G1111" s="160" t="s">
        <v>38</v>
      </c>
      <c r="H1111" s="161" t="s">
        <v>38</v>
      </c>
      <c r="I1111" s="158" t="s">
        <v>33</v>
      </c>
      <c r="J1111" s="11"/>
    </row>
    <row r="1112" spans="1:10" ht="14.25" x14ac:dyDescent="0.2">
      <c r="A1112" s="158">
        <v>639</v>
      </c>
      <c r="B1112" s="158">
        <v>4</v>
      </c>
      <c r="C1112" t="s">
        <v>330</v>
      </c>
      <c r="D1112" s="158" t="s">
        <v>33</v>
      </c>
      <c r="E1112" s="159" t="s">
        <v>38</v>
      </c>
      <c r="F1112" s="160" t="s">
        <v>38</v>
      </c>
      <c r="G1112" s="160" t="s">
        <v>38</v>
      </c>
      <c r="H1112" s="161" t="s">
        <v>38</v>
      </c>
      <c r="I1112" s="158" t="s">
        <v>33</v>
      </c>
      <c r="J1112" s="11"/>
    </row>
    <row r="1113" spans="1:10" ht="14.25" x14ac:dyDescent="0.2">
      <c r="A1113" s="158">
        <v>640</v>
      </c>
      <c r="B1113" s="158">
        <v>1</v>
      </c>
      <c r="C1113" t="s">
        <v>331</v>
      </c>
      <c r="D1113" s="158" t="s">
        <v>33</v>
      </c>
      <c r="E1113" s="159" t="s">
        <v>38</v>
      </c>
      <c r="F1113" s="160" t="s">
        <v>38</v>
      </c>
      <c r="G1113" s="160" t="s">
        <v>38</v>
      </c>
      <c r="H1113" s="161" t="s">
        <v>38</v>
      </c>
      <c r="I1113" s="158" t="s">
        <v>33</v>
      </c>
      <c r="J1113" s="11"/>
    </row>
    <row r="1114" spans="1:10" ht="14.25" x14ac:dyDescent="0.2">
      <c r="A1114" s="158">
        <v>640</v>
      </c>
      <c r="B1114" s="158">
        <v>2</v>
      </c>
      <c r="C1114" t="s">
        <v>331</v>
      </c>
      <c r="D1114" s="158" t="s">
        <v>33</v>
      </c>
      <c r="E1114" s="159" t="s">
        <v>38</v>
      </c>
      <c r="F1114" s="160" t="s">
        <v>38</v>
      </c>
      <c r="G1114" s="160" t="s">
        <v>38</v>
      </c>
      <c r="H1114" s="161" t="s">
        <v>38</v>
      </c>
      <c r="I1114" s="158" t="s">
        <v>33</v>
      </c>
      <c r="J1114" s="11"/>
    </row>
    <row r="1115" spans="1:10" ht="14.25" x14ac:dyDescent="0.2">
      <c r="A1115" s="158">
        <v>640</v>
      </c>
      <c r="B1115" s="158">
        <v>3</v>
      </c>
      <c r="C1115" t="s">
        <v>331</v>
      </c>
      <c r="D1115" s="158" t="s">
        <v>33</v>
      </c>
      <c r="E1115" s="159" t="s">
        <v>38</v>
      </c>
      <c r="F1115" s="160" t="s">
        <v>38</v>
      </c>
      <c r="G1115" s="160" t="s">
        <v>38</v>
      </c>
      <c r="H1115" s="161" t="s">
        <v>38</v>
      </c>
      <c r="I1115" s="158" t="s">
        <v>33</v>
      </c>
      <c r="J1115" s="11"/>
    </row>
    <row r="1116" spans="1:10" ht="14.25" x14ac:dyDescent="0.2">
      <c r="A1116" s="158">
        <v>640</v>
      </c>
      <c r="B1116" s="158">
        <v>4</v>
      </c>
      <c r="C1116" t="s">
        <v>331</v>
      </c>
      <c r="D1116" s="158" t="s">
        <v>33</v>
      </c>
      <c r="E1116" s="159" t="s">
        <v>38</v>
      </c>
      <c r="F1116" s="160" t="s">
        <v>38</v>
      </c>
      <c r="G1116" s="160" t="s">
        <v>38</v>
      </c>
      <c r="H1116" s="161" t="s">
        <v>38</v>
      </c>
      <c r="I1116" s="158" t="s">
        <v>33</v>
      </c>
      <c r="J1116" s="11"/>
    </row>
    <row r="1117" spans="1:10" ht="14.25" x14ac:dyDescent="0.2">
      <c r="A1117" s="158">
        <v>650</v>
      </c>
      <c r="B1117" s="158">
        <v>1</v>
      </c>
      <c r="C1117" t="s">
        <v>332</v>
      </c>
      <c r="D1117" s="158" t="s">
        <v>36</v>
      </c>
      <c r="E1117" s="159" t="s">
        <v>34</v>
      </c>
      <c r="F1117" s="160" t="s">
        <v>32</v>
      </c>
      <c r="G1117" s="160" t="s">
        <v>32</v>
      </c>
      <c r="H1117" s="161">
        <v>3.1971383147853736</v>
      </c>
      <c r="I1117" s="158" t="s">
        <v>29</v>
      </c>
      <c r="J1117" s="11"/>
    </row>
    <row r="1118" spans="1:10" ht="14.25" x14ac:dyDescent="0.2">
      <c r="A1118" s="158">
        <v>650</v>
      </c>
      <c r="B1118" s="158">
        <v>2</v>
      </c>
      <c r="C1118" t="s">
        <v>332</v>
      </c>
      <c r="D1118" s="158" t="s">
        <v>36</v>
      </c>
      <c r="E1118" s="159" t="s">
        <v>34</v>
      </c>
      <c r="F1118" s="160" t="s">
        <v>32</v>
      </c>
      <c r="G1118" s="160" t="s">
        <v>32</v>
      </c>
      <c r="H1118" s="161">
        <v>4.8882265275707901</v>
      </c>
      <c r="I1118" s="158" t="s">
        <v>29</v>
      </c>
      <c r="J1118" s="11"/>
    </row>
    <row r="1119" spans="1:10" ht="14.25" x14ac:dyDescent="0.2">
      <c r="A1119" s="158">
        <v>650</v>
      </c>
      <c r="B1119" s="158">
        <v>3</v>
      </c>
      <c r="C1119" t="s">
        <v>332</v>
      </c>
      <c r="D1119" s="158" t="s">
        <v>36</v>
      </c>
      <c r="E1119" s="159" t="s">
        <v>34</v>
      </c>
      <c r="F1119" s="160" t="s">
        <v>32</v>
      </c>
      <c r="G1119" s="160" t="s">
        <v>32</v>
      </c>
      <c r="H1119" s="161">
        <v>8.0084985835694056</v>
      </c>
      <c r="I1119" s="158" t="s">
        <v>29</v>
      </c>
      <c r="J1119" s="11"/>
    </row>
    <row r="1120" spans="1:10" ht="14.25" x14ac:dyDescent="0.2">
      <c r="A1120" s="158">
        <v>650</v>
      </c>
      <c r="B1120" s="158">
        <v>4</v>
      </c>
      <c r="C1120" t="s">
        <v>332</v>
      </c>
      <c r="D1120" s="158" t="s">
        <v>36</v>
      </c>
      <c r="E1120" s="159" t="s">
        <v>34</v>
      </c>
      <c r="F1120" s="160" t="s">
        <v>32</v>
      </c>
      <c r="G1120" s="160" t="s">
        <v>32</v>
      </c>
      <c r="H1120" s="161">
        <v>10.612244897959183</v>
      </c>
      <c r="I1120" s="158" t="s">
        <v>29</v>
      </c>
      <c r="J1120" s="11"/>
    </row>
    <row r="1121" spans="1:10" ht="14.25" x14ac:dyDescent="0.2">
      <c r="A1121" s="158">
        <v>651</v>
      </c>
      <c r="B1121" s="158">
        <v>1</v>
      </c>
      <c r="C1121" t="s">
        <v>333</v>
      </c>
      <c r="D1121" s="158" t="s">
        <v>36</v>
      </c>
      <c r="E1121" s="162">
        <v>0.99280339204865897</v>
      </c>
      <c r="F1121" s="163">
        <v>31366.384987154499</v>
      </c>
      <c r="G1121" s="163">
        <v>1054.25</v>
      </c>
      <c r="H1121" s="161">
        <v>3.1463636363636365</v>
      </c>
      <c r="I1121" s="158" t="s">
        <v>56</v>
      </c>
      <c r="J1121" s="11"/>
    </row>
    <row r="1122" spans="1:10" ht="14.25" x14ac:dyDescent="0.2">
      <c r="A1122" s="158">
        <v>651</v>
      </c>
      <c r="B1122" s="158">
        <v>2</v>
      </c>
      <c r="C1122" t="s">
        <v>333</v>
      </c>
      <c r="D1122" s="158" t="s">
        <v>36</v>
      </c>
      <c r="E1122" s="162">
        <v>1.4096271842181305</v>
      </c>
      <c r="F1122" s="163">
        <v>44573.299684866353</v>
      </c>
      <c r="G1122" s="163">
        <f>G1121*1.4</f>
        <v>1475.9499999999998</v>
      </c>
      <c r="H1122" s="161">
        <v>4.1119751166407461</v>
      </c>
      <c r="I1122" s="158" t="s">
        <v>56</v>
      </c>
      <c r="J1122" s="11"/>
    </row>
    <row r="1123" spans="1:10" ht="14.25" x14ac:dyDescent="0.2">
      <c r="A1123" s="158">
        <v>651</v>
      </c>
      <c r="B1123" s="158">
        <v>3</v>
      </c>
      <c r="C1123" t="s">
        <v>333</v>
      </c>
      <c r="D1123" s="158" t="s">
        <v>36</v>
      </c>
      <c r="E1123" s="162">
        <v>2.461086396645749</v>
      </c>
      <c r="F1123" s="163">
        <v>106344.86846092118</v>
      </c>
      <c r="G1123" s="163">
        <f>G1122*2.3</f>
        <v>3394.6849999999995</v>
      </c>
      <c r="H1123" s="161">
        <v>9.0359712230215834</v>
      </c>
      <c r="I1123" s="158" t="s">
        <v>56</v>
      </c>
      <c r="J1123" s="11"/>
    </row>
    <row r="1124" spans="1:10" ht="14.25" x14ac:dyDescent="0.2">
      <c r="A1124" s="158">
        <v>651</v>
      </c>
      <c r="B1124" s="158">
        <v>4</v>
      </c>
      <c r="C1124" t="s">
        <v>333</v>
      </c>
      <c r="D1124" s="158" t="s">
        <v>36</v>
      </c>
      <c r="E1124" s="162">
        <v>6.6135742050076516</v>
      </c>
      <c r="F1124" s="163">
        <v>320318.08101392927</v>
      </c>
      <c r="G1124" s="163">
        <f>G1123*3</f>
        <v>10184.054999999998</v>
      </c>
      <c r="H1124" s="161">
        <v>17.694736842105264</v>
      </c>
      <c r="I1124" s="158" t="s">
        <v>56</v>
      </c>
      <c r="J1124" s="11"/>
    </row>
    <row r="1125" spans="1:10" ht="14.25" x14ac:dyDescent="0.2">
      <c r="A1125" s="158">
        <v>660</v>
      </c>
      <c r="B1125" s="158">
        <v>1</v>
      </c>
      <c r="C1125" t="s">
        <v>334</v>
      </c>
      <c r="D1125" s="158" t="s">
        <v>35</v>
      </c>
      <c r="E1125" s="159" t="s">
        <v>34</v>
      </c>
      <c r="F1125" s="160" t="s">
        <v>32</v>
      </c>
      <c r="G1125" s="160" t="s">
        <v>32</v>
      </c>
      <c r="H1125" s="161">
        <v>2.990459153249851</v>
      </c>
      <c r="I1125" s="158" t="s">
        <v>29</v>
      </c>
      <c r="J1125" s="11"/>
    </row>
    <row r="1126" spans="1:10" ht="14.25" x14ac:dyDescent="0.2">
      <c r="A1126" s="158">
        <v>660</v>
      </c>
      <c r="B1126" s="158">
        <v>2</v>
      </c>
      <c r="C1126" t="s">
        <v>334</v>
      </c>
      <c r="D1126" s="158" t="s">
        <v>35</v>
      </c>
      <c r="E1126" s="159" t="s">
        <v>34</v>
      </c>
      <c r="F1126" s="160" t="s">
        <v>32</v>
      </c>
      <c r="G1126" s="160" t="s">
        <v>32</v>
      </c>
      <c r="H1126" s="161">
        <v>3.864846500710359</v>
      </c>
      <c r="I1126" s="158" t="s">
        <v>29</v>
      </c>
      <c r="J1126" s="11"/>
    </row>
    <row r="1127" spans="1:10" ht="14.25" x14ac:dyDescent="0.2">
      <c r="A1127" s="158">
        <v>660</v>
      </c>
      <c r="B1127" s="158">
        <v>3</v>
      </c>
      <c r="C1127" t="s">
        <v>334</v>
      </c>
      <c r="D1127" s="158" t="s">
        <v>35</v>
      </c>
      <c r="E1127" s="159" t="s">
        <v>34</v>
      </c>
      <c r="F1127" s="160" t="s">
        <v>32</v>
      </c>
      <c r="G1127" s="160" t="s">
        <v>32</v>
      </c>
      <c r="H1127" s="161">
        <v>6.1468132332734386</v>
      </c>
      <c r="I1127" s="158" t="s">
        <v>29</v>
      </c>
      <c r="J1127" s="11"/>
    </row>
    <row r="1128" spans="1:10" ht="14.25" x14ac:dyDescent="0.2">
      <c r="A1128" s="158">
        <v>660</v>
      </c>
      <c r="B1128" s="158">
        <v>4</v>
      </c>
      <c r="C1128" t="s">
        <v>334</v>
      </c>
      <c r="D1128" s="158" t="s">
        <v>35</v>
      </c>
      <c r="E1128" s="159" t="s">
        <v>34</v>
      </c>
      <c r="F1128" s="160" t="s">
        <v>32</v>
      </c>
      <c r="G1128" s="160" t="s">
        <v>32</v>
      </c>
      <c r="H1128" s="161">
        <v>12.527902790279027</v>
      </c>
      <c r="I1128" s="158" t="s">
        <v>29</v>
      </c>
      <c r="J1128" s="11"/>
    </row>
    <row r="1129" spans="1:10" ht="14.25" x14ac:dyDescent="0.2">
      <c r="A1129" s="158">
        <v>661</v>
      </c>
      <c r="B1129" s="158">
        <v>1</v>
      </c>
      <c r="C1129" t="s">
        <v>335</v>
      </c>
      <c r="D1129" s="158" t="s">
        <v>35</v>
      </c>
      <c r="E1129" s="159" t="s">
        <v>34</v>
      </c>
      <c r="F1129" s="160" t="s">
        <v>32</v>
      </c>
      <c r="G1129" s="160" t="s">
        <v>32</v>
      </c>
      <c r="H1129" s="161">
        <v>2.7812203003231324</v>
      </c>
      <c r="I1129" s="158" t="s">
        <v>29</v>
      </c>
      <c r="J1129" s="11"/>
    </row>
    <row r="1130" spans="1:10" ht="14.25" x14ac:dyDescent="0.2">
      <c r="A1130" s="158">
        <v>661</v>
      </c>
      <c r="B1130" s="158">
        <v>2</v>
      </c>
      <c r="C1130" t="s">
        <v>335</v>
      </c>
      <c r="D1130" s="158" t="s">
        <v>35</v>
      </c>
      <c r="E1130" s="159" t="s">
        <v>34</v>
      </c>
      <c r="F1130" s="160" t="s">
        <v>32</v>
      </c>
      <c r="G1130" s="160" t="s">
        <v>32</v>
      </c>
      <c r="H1130" s="161">
        <v>3.6576748627357363</v>
      </c>
      <c r="I1130" s="158" t="s">
        <v>29</v>
      </c>
      <c r="J1130" s="11"/>
    </row>
    <row r="1131" spans="1:10" ht="14.25" x14ac:dyDescent="0.2">
      <c r="A1131" s="158">
        <v>661</v>
      </c>
      <c r="B1131" s="158">
        <v>3</v>
      </c>
      <c r="C1131" t="s">
        <v>335</v>
      </c>
      <c r="D1131" s="158" t="s">
        <v>35</v>
      </c>
      <c r="E1131" s="159" t="s">
        <v>34</v>
      </c>
      <c r="F1131" s="160" t="s">
        <v>32</v>
      </c>
      <c r="G1131" s="160" t="s">
        <v>32</v>
      </c>
      <c r="H1131" s="161">
        <v>5.4337631887456039</v>
      </c>
      <c r="I1131" s="158" t="s">
        <v>29</v>
      </c>
      <c r="J1131" s="11"/>
    </row>
    <row r="1132" spans="1:10" ht="14.25" x14ac:dyDescent="0.2">
      <c r="A1132" s="158">
        <v>661</v>
      </c>
      <c r="B1132" s="158">
        <v>4</v>
      </c>
      <c r="C1132" t="s">
        <v>335</v>
      </c>
      <c r="D1132" s="158" t="s">
        <v>35</v>
      </c>
      <c r="E1132" s="159" t="s">
        <v>34</v>
      </c>
      <c r="F1132" s="160" t="s">
        <v>32</v>
      </c>
      <c r="G1132" s="160" t="s">
        <v>32</v>
      </c>
      <c r="H1132" s="161">
        <v>10.425055928411632</v>
      </c>
      <c r="I1132" s="158" t="s">
        <v>29</v>
      </c>
      <c r="J1132" s="11"/>
    </row>
    <row r="1133" spans="1:10" ht="14.25" x14ac:dyDescent="0.2">
      <c r="A1133" s="158">
        <v>662</v>
      </c>
      <c r="B1133" s="158">
        <v>1</v>
      </c>
      <c r="C1133" t="s">
        <v>336</v>
      </c>
      <c r="D1133" s="158" t="s">
        <v>35</v>
      </c>
      <c r="E1133" s="159" t="s">
        <v>34</v>
      </c>
      <c r="F1133" s="160" t="s">
        <v>32</v>
      </c>
      <c r="G1133" s="160" t="s">
        <v>32</v>
      </c>
      <c r="H1133" s="161">
        <v>3.8758206453415283</v>
      </c>
      <c r="I1133" s="158" t="s">
        <v>29</v>
      </c>
      <c r="J1133" s="11"/>
    </row>
    <row r="1134" spans="1:10" ht="14.25" x14ac:dyDescent="0.2">
      <c r="A1134" s="158">
        <v>662</v>
      </c>
      <c r="B1134" s="158">
        <v>2</v>
      </c>
      <c r="C1134" t="s">
        <v>336</v>
      </c>
      <c r="D1134" s="158" t="s">
        <v>35</v>
      </c>
      <c r="E1134" s="159" t="s">
        <v>34</v>
      </c>
      <c r="F1134" s="160" t="s">
        <v>32</v>
      </c>
      <c r="G1134" s="160" t="s">
        <v>32</v>
      </c>
      <c r="H1134" s="161">
        <v>4.9671095800524938</v>
      </c>
      <c r="I1134" s="158" t="s">
        <v>29</v>
      </c>
      <c r="J1134" s="11"/>
    </row>
    <row r="1135" spans="1:10" ht="14.25" x14ac:dyDescent="0.2">
      <c r="A1135" s="158">
        <v>662</v>
      </c>
      <c r="B1135" s="158">
        <v>3</v>
      </c>
      <c r="C1135" t="s">
        <v>336</v>
      </c>
      <c r="D1135" s="158" t="s">
        <v>35</v>
      </c>
      <c r="E1135" s="159" t="s">
        <v>34</v>
      </c>
      <c r="F1135" s="160" t="s">
        <v>32</v>
      </c>
      <c r="G1135" s="160" t="s">
        <v>32</v>
      </c>
      <c r="H1135" s="161">
        <v>6.6880153930731172</v>
      </c>
      <c r="I1135" s="158" t="s">
        <v>29</v>
      </c>
      <c r="J1135" s="11"/>
    </row>
    <row r="1136" spans="1:10" ht="14.25" x14ac:dyDescent="0.2">
      <c r="A1136" s="158">
        <v>662</v>
      </c>
      <c r="B1136" s="158">
        <v>4</v>
      </c>
      <c r="C1136" t="s">
        <v>336</v>
      </c>
      <c r="D1136" s="158" t="s">
        <v>35</v>
      </c>
      <c r="E1136" s="159" t="s">
        <v>34</v>
      </c>
      <c r="F1136" s="160" t="s">
        <v>32</v>
      </c>
      <c r="G1136" s="160" t="s">
        <v>32</v>
      </c>
      <c r="H1136" s="161">
        <v>10.908523908523909</v>
      </c>
      <c r="I1136" s="158" t="s">
        <v>29</v>
      </c>
      <c r="J1136" s="11"/>
    </row>
    <row r="1137" spans="1:10" ht="14.25" x14ac:dyDescent="0.2">
      <c r="A1137" s="158">
        <v>663</v>
      </c>
      <c r="B1137" s="158">
        <v>1</v>
      </c>
      <c r="C1137" t="s">
        <v>337</v>
      </c>
      <c r="D1137" s="158" t="s">
        <v>35</v>
      </c>
      <c r="E1137" s="159" t="s">
        <v>34</v>
      </c>
      <c r="F1137" s="160" t="s">
        <v>32</v>
      </c>
      <c r="G1137" s="160" t="s">
        <v>32</v>
      </c>
      <c r="H1137" s="161">
        <v>2.242526749273817</v>
      </c>
      <c r="I1137" s="158" t="s">
        <v>29</v>
      </c>
      <c r="J1137" s="11"/>
    </row>
    <row r="1138" spans="1:10" ht="14.25" x14ac:dyDescent="0.2">
      <c r="A1138" s="158">
        <v>663</v>
      </c>
      <c r="B1138" s="158">
        <v>2</v>
      </c>
      <c r="C1138" t="s">
        <v>337</v>
      </c>
      <c r="D1138" s="158" t="s">
        <v>35</v>
      </c>
      <c r="E1138" s="159" t="s">
        <v>34</v>
      </c>
      <c r="F1138" s="160" t="s">
        <v>32</v>
      </c>
      <c r="G1138" s="160" t="s">
        <v>32</v>
      </c>
      <c r="H1138" s="161">
        <v>3.0572659873635004</v>
      </c>
      <c r="I1138" s="158" t="s">
        <v>29</v>
      </c>
      <c r="J1138" s="11"/>
    </row>
    <row r="1139" spans="1:10" ht="14.25" x14ac:dyDescent="0.2">
      <c r="A1139" s="158">
        <v>663</v>
      </c>
      <c r="B1139" s="158">
        <v>3</v>
      </c>
      <c r="C1139" t="s">
        <v>337</v>
      </c>
      <c r="D1139" s="158" t="s">
        <v>35</v>
      </c>
      <c r="E1139" s="159" t="s">
        <v>34</v>
      </c>
      <c r="F1139" s="160" t="s">
        <v>32</v>
      </c>
      <c r="G1139" s="160" t="s">
        <v>32</v>
      </c>
      <c r="H1139" s="161">
        <v>4.4252693778241223</v>
      </c>
      <c r="I1139" s="158" t="s">
        <v>29</v>
      </c>
      <c r="J1139" s="11"/>
    </row>
    <row r="1140" spans="1:10" ht="14.25" x14ac:dyDescent="0.2">
      <c r="A1140" s="158">
        <v>663</v>
      </c>
      <c r="B1140" s="158">
        <v>4</v>
      </c>
      <c r="C1140" t="s">
        <v>337</v>
      </c>
      <c r="D1140" s="158" t="s">
        <v>35</v>
      </c>
      <c r="E1140" s="159" t="s">
        <v>34</v>
      </c>
      <c r="F1140" s="160" t="s">
        <v>32</v>
      </c>
      <c r="G1140" s="160" t="s">
        <v>32</v>
      </c>
      <c r="H1140" s="161">
        <v>7.4029692470837754</v>
      </c>
      <c r="I1140" s="158" t="s">
        <v>29</v>
      </c>
      <c r="J1140" s="11"/>
    </row>
    <row r="1141" spans="1:10" ht="14.25" x14ac:dyDescent="0.2">
      <c r="A1141" s="158">
        <v>680</v>
      </c>
      <c r="B1141" s="158">
        <v>1</v>
      </c>
      <c r="C1141" t="s">
        <v>338</v>
      </c>
      <c r="D1141" s="158" t="s">
        <v>36</v>
      </c>
      <c r="E1141" s="159" t="s">
        <v>34</v>
      </c>
      <c r="F1141" s="160" t="s">
        <v>32</v>
      </c>
      <c r="G1141" s="160" t="s">
        <v>32</v>
      </c>
      <c r="H1141" s="161">
        <v>3.6892307692307691</v>
      </c>
      <c r="I1141" s="158" t="s">
        <v>29</v>
      </c>
      <c r="J1141" s="11"/>
    </row>
    <row r="1142" spans="1:10" ht="14.25" x14ac:dyDescent="0.2">
      <c r="A1142" s="158">
        <v>680</v>
      </c>
      <c r="B1142" s="158">
        <v>2</v>
      </c>
      <c r="C1142" t="s">
        <v>338</v>
      </c>
      <c r="D1142" s="158" t="s">
        <v>36</v>
      </c>
      <c r="E1142" s="159" t="s">
        <v>34</v>
      </c>
      <c r="F1142" s="160" t="s">
        <v>32</v>
      </c>
      <c r="G1142" s="160" t="s">
        <v>32</v>
      </c>
      <c r="H1142" s="161">
        <v>6.148772267693789</v>
      </c>
      <c r="I1142" s="158" t="s">
        <v>29</v>
      </c>
      <c r="J1142" s="11"/>
    </row>
    <row r="1143" spans="1:10" ht="14.25" x14ac:dyDescent="0.2">
      <c r="A1143" s="158">
        <v>680</v>
      </c>
      <c r="B1143" s="158">
        <v>3</v>
      </c>
      <c r="C1143" t="s">
        <v>338</v>
      </c>
      <c r="D1143" s="158" t="s">
        <v>36</v>
      </c>
      <c r="E1143" s="159" t="s">
        <v>34</v>
      </c>
      <c r="F1143" s="160" t="s">
        <v>32</v>
      </c>
      <c r="G1143" s="160" t="s">
        <v>32</v>
      </c>
      <c r="H1143" s="161">
        <v>11.128038897893031</v>
      </c>
      <c r="I1143" s="158" t="s">
        <v>29</v>
      </c>
      <c r="J1143" s="11"/>
    </row>
    <row r="1144" spans="1:10" ht="14.25" x14ac:dyDescent="0.2">
      <c r="A1144" s="158">
        <v>680</v>
      </c>
      <c r="B1144" s="158">
        <v>4</v>
      </c>
      <c r="C1144" t="s">
        <v>338</v>
      </c>
      <c r="D1144" s="158" t="s">
        <v>36</v>
      </c>
      <c r="E1144" s="159" t="s">
        <v>34</v>
      </c>
      <c r="F1144" s="160" t="s">
        <v>32</v>
      </c>
      <c r="G1144" s="160" t="s">
        <v>32</v>
      </c>
      <c r="H1144" s="161">
        <v>22.932249322493224</v>
      </c>
      <c r="I1144" s="158" t="s">
        <v>29</v>
      </c>
      <c r="J1144" s="11"/>
    </row>
    <row r="1145" spans="1:10" ht="14.25" x14ac:dyDescent="0.2">
      <c r="A1145" s="158">
        <v>681</v>
      </c>
      <c r="B1145" s="158">
        <v>1</v>
      </c>
      <c r="C1145" t="s">
        <v>339</v>
      </c>
      <c r="D1145" s="158" t="s">
        <v>36</v>
      </c>
      <c r="E1145" s="159" t="s">
        <v>34</v>
      </c>
      <c r="F1145" s="160" t="s">
        <v>32</v>
      </c>
      <c r="G1145" s="160" t="s">
        <v>32</v>
      </c>
      <c r="H1145" s="161">
        <v>2.5897826915745328</v>
      </c>
      <c r="I1145" s="158" t="s">
        <v>29</v>
      </c>
      <c r="J1145" s="11"/>
    </row>
    <row r="1146" spans="1:10" ht="14.25" x14ac:dyDescent="0.2">
      <c r="A1146" s="158">
        <v>681</v>
      </c>
      <c r="B1146" s="158">
        <v>2</v>
      </c>
      <c r="C1146" t="s">
        <v>339</v>
      </c>
      <c r="D1146" s="158" t="s">
        <v>36</v>
      </c>
      <c r="E1146" s="159" t="s">
        <v>34</v>
      </c>
      <c r="F1146" s="160" t="s">
        <v>32</v>
      </c>
      <c r="G1146" s="160" t="s">
        <v>32</v>
      </c>
      <c r="H1146" s="161">
        <v>5.0733197556008145</v>
      </c>
      <c r="I1146" s="158" t="s">
        <v>29</v>
      </c>
      <c r="J1146" s="11"/>
    </row>
    <row r="1147" spans="1:10" ht="14.25" x14ac:dyDescent="0.2">
      <c r="A1147" s="158">
        <v>681</v>
      </c>
      <c r="B1147" s="158">
        <v>3</v>
      </c>
      <c r="C1147" t="s">
        <v>339</v>
      </c>
      <c r="D1147" s="158" t="s">
        <v>36</v>
      </c>
      <c r="E1147" s="159" t="s">
        <v>34</v>
      </c>
      <c r="F1147" s="160" t="s">
        <v>32</v>
      </c>
      <c r="G1147" s="160" t="s">
        <v>32</v>
      </c>
      <c r="H1147" s="161">
        <v>11.049751243781095</v>
      </c>
      <c r="I1147" s="158" t="s">
        <v>29</v>
      </c>
      <c r="J1147" s="11"/>
    </row>
    <row r="1148" spans="1:10" ht="14.25" x14ac:dyDescent="0.2">
      <c r="A1148" s="158">
        <v>681</v>
      </c>
      <c r="B1148" s="158">
        <v>4</v>
      </c>
      <c r="C1148" t="s">
        <v>339</v>
      </c>
      <c r="D1148" s="158" t="s">
        <v>36</v>
      </c>
      <c r="E1148" s="159" t="s">
        <v>34</v>
      </c>
      <c r="F1148" s="160" t="s">
        <v>32</v>
      </c>
      <c r="G1148" s="160" t="s">
        <v>32</v>
      </c>
      <c r="H1148" s="161">
        <v>22.441239316239315</v>
      </c>
      <c r="I1148" s="158" t="s">
        <v>29</v>
      </c>
      <c r="J1148" s="11"/>
    </row>
    <row r="1149" spans="1:10" ht="14.25" x14ac:dyDescent="0.2">
      <c r="A1149" s="158">
        <v>690</v>
      </c>
      <c r="B1149" s="158">
        <v>1</v>
      </c>
      <c r="C1149" t="s">
        <v>340</v>
      </c>
      <c r="D1149" s="158" t="s">
        <v>35</v>
      </c>
      <c r="E1149" s="159" t="s">
        <v>34</v>
      </c>
      <c r="F1149" s="160" t="s">
        <v>32</v>
      </c>
      <c r="G1149" s="160" t="s">
        <v>32</v>
      </c>
      <c r="H1149" s="161">
        <v>4.3724489795918364</v>
      </c>
      <c r="I1149" s="158" t="s">
        <v>29</v>
      </c>
      <c r="J1149" s="11"/>
    </row>
    <row r="1150" spans="1:10" ht="14.25" x14ac:dyDescent="0.2">
      <c r="A1150" s="158">
        <v>690</v>
      </c>
      <c r="B1150" s="158">
        <v>2</v>
      </c>
      <c r="C1150" t="s">
        <v>340</v>
      </c>
      <c r="D1150" s="158" t="s">
        <v>35</v>
      </c>
      <c r="E1150" s="159" t="s">
        <v>34</v>
      </c>
      <c r="F1150" s="160" t="s">
        <v>32</v>
      </c>
      <c r="G1150" s="160" t="s">
        <v>32</v>
      </c>
      <c r="H1150" s="161">
        <v>8.4312217194570138</v>
      </c>
      <c r="I1150" s="158" t="s">
        <v>29</v>
      </c>
      <c r="J1150" s="11"/>
    </row>
    <row r="1151" spans="1:10" ht="14.25" x14ac:dyDescent="0.2">
      <c r="A1151" s="158">
        <v>690</v>
      </c>
      <c r="B1151" s="158">
        <v>3</v>
      </c>
      <c r="C1151" t="s">
        <v>340</v>
      </c>
      <c r="D1151" s="158" t="s">
        <v>35</v>
      </c>
      <c r="E1151" s="159" t="s">
        <v>34</v>
      </c>
      <c r="F1151" s="160" t="s">
        <v>32</v>
      </c>
      <c r="G1151" s="160" t="s">
        <v>32</v>
      </c>
      <c r="H1151" s="161">
        <v>17.070068027210883</v>
      </c>
      <c r="I1151" s="158" t="s">
        <v>29</v>
      </c>
      <c r="J1151" s="11"/>
    </row>
    <row r="1152" spans="1:10" ht="14.25" x14ac:dyDescent="0.2">
      <c r="A1152" s="158">
        <v>690</v>
      </c>
      <c r="B1152" s="158">
        <v>4</v>
      </c>
      <c r="C1152" t="s">
        <v>340</v>
      </c>
      <c r="D1152" s="158" t="s">
        <v>35</v>
      </c>
      <c r="E1152" s="159" t="s">
        <v>34</v>
      </c>
      <c r="F1152" s="160" t="s">
        <v>32</v>
      </c>
      <c r="G1152" s="160" t="s">
        <v>32</v>
      </c>
      <c r="H1152" s="161">
        <v>23.177435387673956</v>
      </c>
      <c r="I1152" s="158" t="s">
        <v>29</v>
      </c>
      <c r="J1152" s="11"/>
    </row>
    <row r="1153" spans="1:10" ht="14.25" x14ac:dyDescent="0.2">
      <c r="A1153" s="158">
        <v>691</v>
      </c>
      <c r="B1153" s="158">
        <v>1</v>
      </c>
      <c r="C1153" t="s">
        <v>341</v>
      </c>
      <c r="D1153" s="158" t="s">
        <v>35</v>
      </c>
      <c r="E1153" s="159" t="s">
        <v>34</v>
      </c>
      <c r="F1153" s="160" t="s">
        <v>32</v>
      </c>
      <c r="G1153" s="160" t="s">
        <v>32</v>
      </c>
      <c r="H1153" s="161">
        <v>3.6314750863344845</v>
      </c>
      <c r="I1153" s="158" t="s">
        <v>29</v>
      </c>
      <c r="J1153" s="11"/>
    </row>
    <row r="1154" spans="1:10" ht="14.25" x14ac:dyDescent="0.2">
      <c r="A1154" s="158">
        <v>691</v>
      </c>
      <c r="B1154" s="158">
        <v>2</v>
      </c>
      <c r="C1154" t="s">
        <v>341</v>
      </c>
      <c r="D1154" s="158" t="s">
        <v>35</v>
      </c>
      <c r="E1154" s="159" t="s">
        <v>34</v>
      </c>
      <c r="F1154" s="160" t="s">
        <v>32</v>
      </c>
      <c r="G1154" s="160" t="s">
        <v>32</v>
      </c>
      <c r="H1154" s="161">
        <v>5.2403830546989125</v>
      </c>
      <c r="I1154" s="158" t="s">
        <v>29</v>
      </c>
      <c r="J1154" s="11"/>
    </row>
    <row r="1155" spans="1:10" ht="14.25" x14ac:dyDescent="0.2">
      <c r="A1155" s="158">
        <v>691</v>
      </c>
      <c r="B1155" s="158">
        <v>3</v>
      </c>
      <c r="C1155" t="s">
        <v>341</v>
      </c>
      <c r="D1155" s="158" t="s">
        <v>35</v>
      </c>
      <c r="E1155" s="159" t="s">
        <v>34</v>
      </c>
      <c r="F1155" s="160" t="s">
        <v>32</v>
      </c>
      <c r="G1155" s="160" t="s">
        <v>32</v>
      </c>
      <c r="H1155" s="161">
        <v>8.4641148325358859</v>
      </c>
      <c r="I1155" s="158" t="s">
        <v>29</v>
      </c>
      <c r="J1155" s="11"/>
    </row>
    <row r="1156" spans="1:10" ht="14.25" x14ac:dyDescent="0.2">
      <c r="A1156" s="158">
        <v>691</v>
      </c>
      <c r="B1156" s="158">
        <v>4</v>
      </c>
      <c r="C1156" t="s">
        <v>341</v>
      </c>
      <c r="D1156" s="158" t="s">
        <v>35</v>
      </c>
      <c r="E1156" s="159" t="s">
        <v>34</v>
      </c>
      <c r="F1156" s="160" t="s">
        <v>32</v>
      </c>
      <c r="G1156" s="160" t="s">
        <v>32</v>
      </c>
      <c r="H1156" s="161">
        <v>14.985056542810986</v>
      </c>
      <c r="I1156" s="158" t="s">
        <v>29</v>
      </c>
      <c r="J1156" s="11"/>
    </row>
    <row r="1157" spans="1:10" ht="14.25" x14ac:dyDescent="0.2">
      <c r="A1157" s="158">
        <v>692</v>
      </c>
      <c r="B1157" s="158">
        <v>1</v>
      </c>
      <c r="C1157" t="s">
        <v>342</v>
      </c>
      <c r="D1157" s="158" t="s">
        <v>35</v>
      </c>
      <c r="E1157" s="159" t="s">
        <v>34</v>
      </c>
      <c r="F1157" s="160" t="s">
        <v>32</v>
      </c>
      <c r="G1157" s="160" t="s">
        <v>32</v>
      </c>
      <c r="H1157" s="161">
        <v>2.7939189189189189</v>
      </c>
      <c r="I1157" s="158" t="s">
        <v>29</v>
      </c>
      <c r="J1157" s="11"/>
    </row>
    <row r="1158" spans="1:10" ht="14.25" x14ac:dyDescent="0.2">
      <c r="A1158" s="158">
        <v>692</v>
      </c>
      <c r="B1158" s="158">
        <v>2</v>
      </c>
      <c r="C1158" t="s">
        <v>342</v>
      </c>
      <c r="D1158" s="158" t="s">
        <v>35</v>
      </c>
      <c r="E1158" s="159" t="s">
        <v>34</v>
      </c>
      <c r="F1158" s="160" t="s">
        <v>32</v>
      </c>
      <c r="G1158" s="160" t="s">
        <v>32</v>
      </c>
      <c r="H1158" s="161">
        <v>5.2996742671009773</v>
      </c>
      <c r="I1158" s="158" t="s">
        <v>29</v>
      </c>
      <c r="J1158" s="11"/>
    </row>
    <row r="1159" spans="1:10" ht="14.25" x14ac:dyDescent="0.2">
      <c r="A1159" s="158">
        <v>692</v>
      </c>
      <c r="B1159" s="158">
        <v>3</v>
      </c>
      <c r="C1159" t="s">
        <v>342</v>
      </c>
      <c r="D1159" s="158" t="s">
        <v>35</v>
      </c>
      <c r="E1159" s="159" t="s">
        <v>34</v>
      </c>
      <c r="F1159" s="160" t="s">
        <v>32</v>
      </c>
      <c r="G1159" s="160" t="s">
        <v>32</v>
      </c>
      <c r="H1159" s="161">
        <v>9.0735294117647065</v>
      </c>
      <c r="I1159" s="158" t="s">
        <v>29</v>
      </c>
      <c r="J1159" s="11"/>
    </row>
    <row r="1160" spans="1:10" ht="14.25" x14ac:dyDescent="0.2">
      <c r="A1160" s="158">
        <v>692</v>
      </c>
      <c r="B1160" s="158">
        <v>4</v>
      </c>
      <c r="C1160" t="s">
        <v>342</v>
      </c>
      <c r="D1160" s="158" t="s">
        <v>35</v>
      </c>
      <c r="E1160" s="159" t="s">
        <v>34</v>
      </c>
      <c r="F1160" s="160" t="s">
        <v>32</v>
      </c>
      <c r="G1160" s="160" t="s">
        <v>32</v>
      </c>
      <c r="H1160" s="161">
        <v>13.836065573770492</v>
      </c>
      <c r="I1160" s="158" t="s">
        <v>29</v>
      </c>
      <c r="J1160" s="11"/>
    </row>
    <row r="1161" spans="1:10" ht="14.25" x14ac:dyDescent="0.2">
      <c r="A1161" s="158">
        <v>694</v>
      </c>
      <c r="B1161" s="158">
        <v>1</v>
      </c>
      <c r="C1161" t="s">
        <v>343</v>
      </c>
      <c r="D1161" s="158" t="s">
        <v>35</v>
      </c>
      <c r="E1161" s="159" t="s">
        <v>34</v>
      </c>
      <c r="F1161" s="160" t="s">
        <v>32</v>
      </c>
      <c r="G1161" s="160" t="s">
        <v>32</v>
      </c>
      <c r="H1161" s="161">
        <v>2.6965250965250966</v>
      </c>
      <c r="I1161" s="158" t="s">
        <v>29</v>
      </c>
      <c r="J1161" s="11"/>
    </row>
    <row r="1162" spans="1:10" ht="14.25" x14ac:dyDescent="0.2">
      <c r="A1162" s="158">
        <v>694</v>
      </c>
      <c r="B1162" s="158">
        <v>2</v>
      </c>
      <c r="C1162" t="s">
        <v>343</v>
      </c>
      <c r="D1162" s="158" t="s">
        <v>35</v>
      </c>
      <c r="E1162" s="159" t="s">
        <v>34</v>
      </c>
      <c r="F1162" s="160" t="s">
        <v>32</v>
      </c>
      <c r="G1162" s="160" t="s">
        <v>32</v>
      </c>
      <c r="H1162" s="161">
        <v>3.9340919867235655</v>
      </c>
      <c r="I1162" s="158" t="s">
        <v>29</v>
      </c>
      <c r="J1162" s="11"/>
    </row>
    <row r="1163" spans="1:10" ht="14.25" x14ac:dyDescent="0.2">
      <c r="A1163" s="158">
        <v>694</v>
      </c>
      <c r="B1163" s="158">
        <v>3</v>
      </c>
      <c r="C1163" t="s">
        <v>343</v>
      </c>
      <c r="D1163" s="158" t="s">
        <v>35</v>
      </c>
      <c r="E1163" s="159" t="s">
        <v>34</v>
      </c>
      <c r="F1163" s="160" t="s">
        <v>32</v>
      </c>
      <c r="G1163" s="160" t="s">
        <v>32</v>
      </c>
      <c r="H1163" s="161">
        <v>6.1953104183320011</v>
      </c>
      <c r="I1163" s="158" t="s">
        <v>29</v>
      </c>
      <c r="J1163" s="11"/>
    </row>
    <row r="1164" spans="1:10" ht="14.25" x14ac:dyDescent="0.2">
      <c r="A1164" s="158">
        <v>694</v>
      </c>
      <c r="B1164" s="158">
        <v>4</v>
      </c>
      <c r="C1164" t="s">
        <v>343</v>
      </c>
      <c r="D1164" s="158" t="s">
        <v>35</v>
      </c>
      <c r="E1164" s="159" t="s">
        <v>34</v>
      </c>
      <c r="F1164" s="160" t="s">
        <v>32</v>
      </c>
      <c r="G1164" s="160" t="s">
        <v>32</v>
      </c>
      <c r="H1164" s="161">
        <v>10.369127516778523</v>
      </c>
      <c r="I1164" s="158" t="s">
        <v>29</v>
      </c>
      <c r="J1164" s="11"/>
    </row>
    <row r="1165" spans="1:10" ht="14.25" x14ac:dyDescent="0.2">
      <c r="A1165" s="158">
        <v>695</v>
      </c>
      <c r="B1165" s="158">
        <v>1</v>
      </c>
      <c r="C1165" t="s">
        <v>344</v>
      </c>
      <c r="D1165" s="158" t="s">
        <v>35</v>
      </c>
      <c r="E1165" s="159" t="s">
        <v>34</v>
      </c>
      <c r="F1165" s="160" t="s">
        <v>32</v>
      </c>
      <c r="G1165" s="160" t="s">
        <v>32</v>
      </c>
      <c r="H1165" s="161">
        <v>4.1706656346749229</v>
      </c>
      <c r="I1165" s="158" t="s">
        <v>29</v>
      </c>
      <c r="J1165" s="11"/>
    </row>
    <row r="1166" spans="1:10" ht="14.25" x14ac:dyDescent="0.2">
      <c r="A1166" s="158">
        <v>695</v>
      </c>
      <c r="B1166" s="158">
        <v>2</v>
      </c>
      <c r="C1166" t="s">
        <v>344</v>
      </c>
      <c r="D1166" s="158" t="s">
        <v>35</v>
      </c>
      <c r="E1166" s="159" t="s">
        <v>34</v>
      </c>
      <c r="F1166" s="160" t="s">
        <v>32</v>
      </c>
      <c r="G1166" s="160" t="s">
        <v>32</v>
      </c>
      <c r="H1166" s="161">
        <v>4.1706656346749229</v>
      </c>
      <c r="I1166" s="158" t="s">
        <v>29</v>
      </c>
      <c r="J1166" s="11"/>
    </row>
    <row r="1167" spans="1:10" ht="14.25" x14ac:dyDescent="0.2">
      <c r="A1167" s="158">
        <v>695</v>
      </c>
      <c r="B1167" s="158">
        <v>3</v>
      </c>
      <c r="C1167" t="s">
        <v>344</v>
      </c>
      <c r="D1167" s="158" t="s">
        <v>35</v>
      </c>
      <c r="E1167" s="159" t="s">
        <v>34</v>
      </c>
      <c r="F1167" s="160" t="s">
        <v>32</v>
      </c>
      <c r="G1167" s="160" t="s">
        <v>32</v>
      </c>
      <c r="H1167" s="161">
        <v>10.498949027850761</v>
      </c>
      <c r="I1167" s="158" t="s">
        <v>29</v>
      </c>
      <c r="J1167" s="11"/>
    </row>
    <row r="1168" spans="1:10" ht="14.25" x14ac:dyDescent="0.2">
      <c r="A1168" s="158">
        <v>695</v>
      </c>
      <c r="B1168" s="158">
        <v>4</v>
      </c>
      <c r="C1168" t="s">
        <v>344</v>
      </c>
      <c r="D1168" s="158" t="s">
        <v>35</v>
      </c>
      <c r="E1168" s="159" t="s">
        <v>34</v>
      </c>
      <c r="F1168" s="160" t="s">
        <v>32</v>
      </c>
      <c r="G1168" s="160" t="s">
        <v>32</v>
      </c>
      <c r="H1168" s="161">
        <v>24.753075571177504</v>
      </c>
      <c r="I1168" s="158" t="s">
        <v>29</v>
      </c>
      <c r="J1168" s="11"/>
    </row>
    <row r="1169" spans="1:10" ht="14.25" x14ac:dyDescent="0.2">
      <c r="A1169" s="158">
        <v>696</v>
      </c>
      <c r="B1169" s="158">
        <v>1</v>
      </c>
      <c r="C1169" t="s">
        <v>345</v>
      </c>
      <c r="D1169" s="158" t="s">
        <v>35</v>
      </c>
      <c r="E1169" s="159" t="s">
        <v>34</v>
      </c>
      <c r="F1169" s="160" t="s">
        <v>32</v>
      </c>
      <c r="G1169" s="160" t="s">
        <v>32</v>
      </c>
      <c r="H1169" s="161">
        <v>2.9614545454545453</v>
      </c>
      <c r="I1169" s="158" t="s">
        <v>29</v>
      </c>
      <c r="J1169" s="11"/>
    </row>
    <row r="1170" spans="1:10" ht="14.25" x14ac:dyDescent="0.2">
      <c r="A1170" s="158">
        <v>696</v>
      </c>
      <c r="B1170" s="158">
        <v>2</v>
      </c>
      <c r="C1170" t="s">
        <v>345</v>
      </c>
      <c r="D1170" s="158" t="s">
        <v>35</v>
      </c>
      <c r="E1170" s="159" t="s">
        <v>34</v>
      </c>
      <c r="F1170" s="160" t="s">
        <v>32</v>
      </c>
      <c r="G1170" s="160" t="s">
        <v>32</v>
      </c>
      <c r="H1170" s="161">
        <v>3.7251768304339516</v>
      </c>
      <c r="I1170" s="158" t="s">
        <v>29</v>
      </c>
      <c r="J1170" s="11"/>
    </row>
    <row r="1171" spans="1:10" ht="14.25" x14ac:dyDescent="0.2">
      <c r="A1171" s="158">
        <v>696</v>
      </c>
      <c r="B1171" s="158">
        <v>3</v>
      </c>
      <c r="C1171" t="s">
        <v>345</v>
      </c>
      <c r="D1171" s="158" t="s">
        <v>35</v>
      </c>
      <c r="E1171" s="159" t="s">
        <v>34</v>
      </c>
      <c r="F1171" s="160" t="s">
        <v>32</v>
      </c>
      <c r="G1171" s="160" t="s">
        <v>32</v>
      </c>
      <c r="H1171" s="161">
        <v>5.650563852483999</v>
      </c>
      <c r="I1171" s="158" t="s">
        <v>29</v>
      </c>
      <c r="J1171" s="11"/>
    </row>
    <row r="1172" spans="1:10" ht="14.25" x14ac:dyDescent="0.2">
      <c r="A1172" s="158">
        <v>696</v>
      </c>
      <c r="B1172" s="158">
        <v>4</v>
      </c>
      <c r="C1172" t="s">
        <v>345</v>
      </c>
      <c r="D1172" s="158" t="s">
        <v>35</v>
      </c>
      <c r="E1172" s="159" t="s">
        <v>34</v>
      </c>
      <c r="F1172" s="160" t="s">
        <v>32</v>
      </c>
      <c r="G1172" s="160" t="s">
        <v>32</v>
      </c>
      <c r="H1172" s="161">
        <v>13.993333333333334</v>
      </c>
      <c r="I1172" s="158" t="s">
        <v>29</v>
      </c>
      <c r="J1172" s="11"/>
    </row>
    <row r="1173" spans="1:10" ht="14.25" x14ac:dyDescent="0.2">
      <c r="A1173" s="158">
        <v>710</v>
      </c>
      <c r="B1173" s="158">
        <v>1</v>
      </c>
      <c r="C1173" t="s">
        <v>346</v>
      </c>
      <c r="D1173" s="158" t="s">
        <v>36</v>
      </c>
      <c r="E1173" s="162">
        <v>1.051981028317635</v>
      </c>
      <c r="F1173" s="163">
        <v>36447.183840166559</v>
      </c>
      <c r="G1173" s="163">
        <v>1845.34</v>
      </c>
      <c r="H1173" s="161">
        <v>4.1207897793263646</v>
      </c>
      <c r="I1173" s="158" t="s">
        <v>56</v>
      </c>
      <c r="J1173" s="11"/>
    </row>
    <row r="1174" spans="1:10" ht="14.25" x14ac:dyDescent="0.2">
      <c r="A1174" s="158">
        <v>710</v>
      </c>
      <c r="B1174" s="158">
        <v>2</v>
      </c>
      <c r="C1174" t="s">
        <v>346</v>
      </c>
      <c r="D1174" s="158" t="s">
        <v>36</v>
      </c>
      <c r="E1174" s="162">
        <v>1.5181234739380702</v>
      </c>
      <c r="F1174" s="163">
        <v>51668.526229701965</v>
      </c>
      <c r="G1174" s="163">
        <f>G1173*1.4</f>
        <v>2583.4759999999997</v>
      </c>
      <c r="H1174" s="161">
        <v>6.1396286342536035</v>
      </c>
      <c r="I1174" s="158" t="s">
        <v>56</v>
      </c>
      <c r="J1174" s="11"/>
    </row>
    <row r="1175" spans="1:10" ht="14.25" x14ac:dyDescent="0.2">
      <c r="A1175" s="158">
        <v>710</v>
      </c>
      <c r="B1175" s="158">
        <v>3</v>
      </c>
      <c r="C1175" t="s">
        <v>346</v>
      </c>
      <c r="D1175" s="158" t="s">
        <v>36</v>
      </c>
      <c r="E1175" s="162">
        <v>2.4761053671827078</v>
      </c>
      <c r="F1175" s="163">
        <v>88419.211890698061</v>
      </c>
      <c r="G1175" s="163">
        <f>G1174*2.1</f>
        <v>5425.2995999999994</v>
      </c>
      <c r="H1175" s="161">
        <v>10.303999687524412</v>
      </c>
      <c r="I1175" s="158" t="s">
        <v>56</v>
      </c>
      <c r="J1175" s="11"/>
    </row>
    <row r="1176" spans="1:10" ht="14.25" x14ac:dyDescent="0.2">
      <c r="A1176" s="158">
        <v>710</v>
      </c>
      <c r="B1176" s="158">
        <v>4</v>
      </c>
      <c r="C1176" t="s">
        <v>346</v>
      </c>
      <c r="D1176" s="158" t="s">
        <v>36</v>
      </c>
      <c r="E1176" s="162">
        <v>4.7710298804661893</v>
      </c>
      <c r="F1176" s="163">
        <v>186632.09519963362</v>
      </c>
      <c r="G1176" s="163">
        <f>G1175*1.7</f>
        <v>9223.0093199999992</v>
      </c>
      <c r="H1176" s="161">
        <v>16.031803105917362</v>
      </c>
      <c r="I1176" s="158" t="s">
        <v>56</v>
      </c>
      <c r="J1176" s="11"/>
    </row>
    <row r="1177" spans="1:10" ht="14.25" x14ac:dyDescent="0.2">
      <c r="A1177" s="158">
        <v>711</v>
      </c>
      <c r="B1177" s="158">
        <v>1</v>
      </c>
      <c r="C1177" t="s">
        <v>347</v>
      </c>
      <c r="D1177" s="158" t="s">
        <v>35</v>
      </c>
      <c r="E1177" s="162">
        <v>1.0197569841023348</v>
      </c>
      <c r="F1177" s="163">
        <v>36215.407852792479</v>
      </c>
      <c r="G1177" s="163">
        <v>1486.84</v>
      </c>
      <c r="H1177" s="161">
        <v>4.3045023696682465</v>
      </c>
      <c r="I1177" s="158" t="s">
        <v>56</v>
      </c>
      <c r="J1177" s="11"/>
    </row>
    <row r="1178" spans="1:10" ht="14.25" x14ac:dyDescent="0.2">
      <c r="A1178" s="158">
        <v>711</v>
      </c>
      <c r="B1178" s="158">
        <v>2</v>
      </c>
      <c r="C1178" t="s">
        <v>347</v>
      </c>
      <c r="D1178" s="158" t="s">
        <v>35</v>
      </c>
      <c r="E1178" s="162">
        <v>1.3648802062835896</v>
      </c>
      <c r="F1178" s="163">
        <v>51842.340810251946</v>
      </c>
      <c r="G1178" s="163">
        <f>G1177*1.4</f>
        <v>2081.5759999999996</v>
      </c>
      <c r="H1178" s="161">
        <v>6.0054609701252808</v>
      </c>
      <c r="I1178" s="158" t="s">
        <v>56</v>
      </c>
      <c r="J1178" s="11"/>
    </row>
    <row r="1179" spans="1:10" ht="14.25" x14ac:dyDescent="0.2">
      <c r="A1179" s="158">
        <v>711</v>
      </c>
      <c r="B1179" s="158">
        <v>3</v>
      </c>
      <c r="C1179" t="s">
        <v>347</v>
      </c>
      <c r="D1179" s="158" t="s">
        <v>35</v>
      </c>
      <c r="E1179" s="162">
        <v>2.3873209924710923</v>
      </c>
      <c r="F1179" s="163">
        <v>94150.594073288681</v>
      </c>
      <c r="G1179" s="163">
        <f>G1178*1.8</f>
        <v>3746.8367999999991</v>
      </c>
      <c r="H1179" s="161">
        <v>10.063962264150943</v>
      </c>
      <c r="I1179" s="158" t="s">
        <v>56</v>
      </c>
      <c r="J1179" s="11"/>
    </row>
    <row r="1180" spans="1:10" ht="14.25" x14ac:dyDescent="0.2">
      <c r="A1180" s="158">
        <v>711</v>
      </c>
      <c r="B1180" s="158">
        <v>4</v>
      </c>
      <c r="C1180" t="s">
        <v>347</v>
      </c>
      <c r="D1180" s="158" t="s">
        <v>35</v>
      </c>
      <c r="E1180" s="162">
        <v>4.7221366104614644</v>
      </c>
      <c r="F1180" s="163">
        <v>196881.6400548236</v>
      </c>
      <c r="G1180" s="163">
        <f>G1179*2</f>
        <v>7493.6735999999983</v>
      </c>
      <c r="H1180" s="161">
        <v>17.080482333146382</v>
      </c>
      <c r="I1180" s="158" t="s">
        <v>56</v>
      </c>
      <c r="J1180" s="11"/>
    </row>
    <row r="1181" spans="1:10" ht="14.25" x14ac:dyDescent="0.2">
      <c r="A1181" s="158">
        <v>720</v>
      </c>
      <c r="B1181" s="158">
        <v>1</v>
      </c>
      <c r="C1181" t="s">
        <v>348</v>
      </c>
      <c r="D1181" s="158" t="s">
        <v>35</v>
      </c>
      <c r="E1181" s="162">
        <v>0.55220397070791849</v>
      </c>
      <c r="F1181" s="163">
        <v>19292.088514869582</v>
      </c>
      <c r="G1181" s="163">
        <v>914.68</v>
      </c>
      <c r="H1181" s="161">
        <v>3.0295761168225743</v>
      </c>
      <c r="I1181" s="158" t="s">
        <v>56</v>
      </c>
      <c r="J1181" s="11"/>
    </row>
    <row r="1182" spans="1:10" ht="14.25" x14ac:dyDescent="0.2">
      <c r="A1182" s="158">
        <v>720</v>
      </c>
      <c r="B1182" s="158">
        <v>2</v>
      </c>
      <c r="C1182" t="s">
        <v>348</v>
      </c>
      <c r="D1182" s="158" t="s">
        <v>35</v>
      </c>
      <c r="E1182" s="162">
        <v>0.70807600684263261</v>
      </c>
      <c r="F1182" s="163">
        <v>25351.722574191816</v>
      </c>
      <c r="G1182" s="163">
        <f>G1181*1.3</f>
        <v>1189.0840000000001</v>
      </c>
      <c r="H1182" s="161">
        <v>3.9505814976939595</v>
      </c>
      <c r="I1182" s="158" t="s">
        <v>56</v>
      </c>
      <c r="J1182" s="11"/>
    </row>
    <row r="1183" spans="1:10" ht="14.25" x14ac:dyDescent="0.2">
      <c r="A1183" s="158">
        <v>720</v>
      </c>
      <c r="B1183" s="158">
        <v>3</v>
      </c>
      <c r="C1183" t="s">
        <v>348</v>
      </c>
      <c r="D1183" s="158" t="s">
        <v>35</v>
      </c>
      <c r="E1183" s="162">
        <v>1.0793573967668837</v>
      </c>
      <c r="F1183" s="163">
        <v>40459.146464658807</v>
      </c>
      <c r="G1183" s="163">
        <f>G1182*1.5</f>
        <v>1783.6260000000002</v>
      </c>
      <c r="H1183" s="161">
        <v>5.6432957640522252</v>
      </c>
      <c r="I1183" s="158" t="s">
        <v>56</v>
      </c>
      <c r="J1183" s="11"/>
    </row>
    <row r="1184" spans="1:10" ht="14.25" x14ac:dyDescent="0.2">
      <c r="A1184" s="158">
        <v>720</v>
      </c>
      <c r="B1184" s="158">
        <v>4</v>
      </c>
      <c r="C1184" t="s">
        <v>348</v>
      </c>
      <c r="D1184" s="158" t="s">
        <v>35</v>
      </c>
      <c r="E1184" s="162">
        <v>2.111667462445268</v>
      </c>
      <c r="F1184" s="163">
        <v>91043.039421668989</v>
      </c>
      <c r="G1184" s="163">
        <f>G1183*2.2</f>
        <v>3923.9772000000007</v>
      </c>
      <c r="H1184" s="161">
        <v>8.3267970574204728</v>
      </c>
      <c r="I1184" s="158" t="s">
        <v>56</v>
      </c>
      <c r="J1184" s="11"/>
    </row>
    <row r="1185" spans="1:10" ht="14.25" x14ac:dyDescent="0.2">
      <c r="A1185" s="158">
        <v>721</v>
      </c>
      <c r="B1185" s="158">
        <v>1</v>
      </c>
      <c r="C1185" t="s">
        <v>349</v>
      </c>
      <c r="D1185" s="158" t="s">
        <v>35</v>
      </c>
      <c r="E1185" s="162">
        <v>0.57301135089865141</v>
      </c>
      <c r="F1185" s="163">
        <v>21270.165055303671</v>
      </c>
      <c r="G1185" s="163">
        <v>746.56</v>
      </c>
      <c r="H1185" s="161">
        <v>3.3643128321943814</v>
      </c>
      <c r="I1185" s="158" t="s">
        <v>56</v>
      </c>
      <c r="J1185" s="11"/>
    </row>
    <row r="1186" spans="1:10" ht="14.25" x14ac:dyDescent="0.2">
      <c r="A1186" s="158">
        <v>721</v>
      </c>
      <c r="B1186" s="158">
        <v>2</v>
      </c>
      <c r="C1186" t="s">
        <v>349</v>
      </c>
      <c r="D1186" s="158" t="s">
        <v>35</v>
      </c>
      <c r="E1186" s="162">
        <v>0.75392877624952703</v>
      </c>
      <c r="F1186" s="163">
        <v>27882.941224770489</v>
      </c>
      <c r="G1186" s="163">
        <f>G1185*1.3</f>
        <v>970.52799999999991</v>
      </c>
      <c r="H1186" s="161">
        <v>4.2686781609195403</v>
      </c>
      <c r="I1186" s="158" t="s">
        <v>56</v>
      </c>
      <c r="J1186" s="11"/>
    </row>
    <row r="1187" spans="1:10" ht="14.25" x14ac:dyDescent="0.2">
      <c r="A1187" s="158">
        <v>721</v>
      </c>
      <c r="B1187" s="158">
        <v>3</v>
      </c>
      <c r="C1187" t="s">
        <v>349</v>
      </c>
      <c r="D1187" s="158" t="s">
        <v>35</v>
      </c>
      <c r="E1187" s="162">
        <v>1.225054940549902</v>
      </c>
      <c r="F1187" s="163">
        <v>46092.371943026992</v>
      </c>
      <c r="G1187" s="163">
        <f>G1186*1.6</f>
        <v>1552.8447999999999</v>
      </c>
      <c r="H1187" s="161">
        <v>6.4677380666826574</v>
      </c>
      <c r="I1187" s="158" t="s">
        <v>56</v>
      </c>
      <c r="J1187" s="11"/>
    </row>
    <row r="1188" spans="1:10" ht="14.25" x14ac:dyDescent="0.2">
      <c r="A1188" s="158">
        <v>721</v>
      </c>
      <c r="B1188" s="158">
        <v>4</v>
      </c>
      <c r="C1188" t="s">
        <v>349</v>
      </c>
      <c r="D1188" s="158" t="s">
        <v>35</v>
      </c>
      <c r="E1188" s="162">
        <v>2.2272819462583042</v>
      </c>
      <c r="F1188" s="163">
        <v>91846.507853954681</v>
      </c>
      <c r="G1188" s="163">
        <f>G1187*1.9</f>
        <v>2950.4051199999994</v>
      </c>
      <c r="H1188" s="161">
        <v>10.060609626927151</v>
      </c>
      <c r="I1188" s="158" t="s">
        <v>56</v>
      </c>
      <c r="J1188" s="11"/>
    </row>
    <row r="1189" spans="1:10" ht="14.25" x14ac:dyDescent="0.2">
      <c r="A1189" s="158">
        <v>722</v>
      </c>
      <c r="B1189" s="158">
        <v>1</v>
      </c>
      <c r="C1189" t="s">
        <v>350</v>
      </c>
      <c r="D1189" s="158" t="s">
        <v>35</v>
      </c>
      <c r="E1189" s="159" t="s">
        <v>34</v>
      </c>
      <c r="F1189" s="160" t="s">
        <v>32</v>
      </c>
      <c r="G1189" s="160" t="s">
        <v>32</v>
      </c>
      <c r="H1189" s="161">
        <v>2.2155716993051167</v>
      </c>
      <c r="I1189" s="158" t="s">
        <v>29</v>
      </c>
      <c r="J1189" s="11"/>
    </row>
    <row r="1190" spans="1:10" ht="14.25" x14ac:dyDescent="0.2">
      <c r="A1190" s="158">
        <v>722</v>
      </c>
      <c r="B1190" s="158">
        <v>2</v>
      </c>
      <c r="C1190" t="s">
        <v>350</v>
      </c>
      <c r="D1190" s="158" t="s">
        <v>35</v>
      </c>
      <c r="E1190" s="159" t="s">
        <v>34</v>
      </c>
      <c r="F1190" s="160" t="s">
        <v>32</v>
      </c>
      <c r="G1190" s="160" t="s">
        <v>32</v>
      </c>
      <c r="H1190" s="161">
        <v>2.8833355606040358</v>
      </c>
      <c r="I1190" s="158" t="s">
        <v>29</v>
      </c>
      <c r="J1190" s="11"/>
    </row>
    <row r="1191" spans="1:10" ht="14.25" x14ac:dyDescent="0.2">
      <c r="A1191" s="158">
        <v>722</v>
      </c>
      <c r="B1191" s="158">
        <v>3</v>
      </c>
      <c r="C1191" t="s">
        <v>350</v>
      </c>
      <c r="D1191" s="158" t="s">
        <v>35</v>
      </c>
      <c r="E1191" s="159" t="s">
        <v>34</v>
      </c>
      <c r="F1191" s="160" t="s">
        <v>32</v>
      </c>
      <c r="G1191" s="160" t="s">
        <v>32</v>
      </c>
      <c r="H1191" s="161">
        <v>3.9308307264511644</v>
      </c>
      <c r="I1191" s="158" t="s">
        <v>29</v>
      </c>
      <c r="J1191" s="11"/>
    </row>
    <row r="1192" spans="1:10" ht="14.25" x14ac:dyDescent="0.2">
      <c r="A1192" s="158">
        <v>722</v>
      </c>
      <c r="B1192" s="158">
        <v>4</v>
      </c>
      <c r="C1192" t="s">
        <v>350</v>
      </c>
      <c r="D1192" s="158" t="s">
        <v>35</v>
      </c>
      <c r="E1192" s="159" t="s">
        <v>34</v>
      </c>
      <c r="F1192" s="160" t="s">
        <v>32</v>
      </c>
      <c r="G1192" s="160" t="s">
        <v>32</v>
      </c>
      <c r="H1192" s="161">
        <v>5.9741697416974171</v>
      </c>
      <c r="I1192" s="158" t="s">
        <v>29</v>
      </c>
      <c r="J1192" s="11"/>
    </row>
    <row r="1193" spans="1:10" ht="14.25" x14ac:dyDescent="0.2">
      <c r="A1193" s="158">
        <v>723</v>
      </c>
      <c r="B1193" s="158">
        <v>1</v>
      </c>
      <c r="C1193" t="s">
        <v>351</v>
      </c>
      <c r="D1193" s="158" t="s">
        <v>35</v>
      </c>
      <c r="E1193" s="159" t="s">
        <v>34</v>
      </c>
      <c r="F1193" s="160" t="s">
        <v>32</v>
      </c>
      <c r="G1193" s="160" t="s">
        <v>32</v>
      </c>
      <c r="H1193" s="161">
        <v>2.0701816886355542</v>
      </c>
      <c r="I1193" s="158" t="s">
        <v>29</v>
      </c>
      <c r="J1193" s="11"/>
    </row>
    <row r="1194" spans="1:10" ht="14.25" x14ac:dyDescent="0.2">
      <c r="A1194" s="158">
        <v>723</v>
      </c>
      <c r="B1194" s="158">
        <v>2</v>
      </c>
      <c r="C1194" t="s">
        <v>351</v>
      </c>
      <c r="D1194" s="158" t="s">
        <v>35</v>
      </c>
      <c r="E1194" s="159" t="s">
        <v>34</v>
      </c>
      <c r="F1194" s="160" t="s">
        <v>32</v>
      </c>
      <c r="G1194" s="160" t="s">
        <v>32</v>
      </c>
      <c r="H1194" s="161">
        <v>2.7251768033946253</v>
      </c>
      <c r="I1194" s="158" t="s">
        <v>29</v>
      </c>
      <c r="J1194" s="11"/>
    </row>
    <row r="1195" spans="1:10" ht="14.25" x14ac:dyDescent="0.2">
      <c r="A1195" s="158">
        <v>723</v>
      </c>
      <c r="B1195" s="158">
        <v>3</v>
      </c>
      <c r="C1195" t="s">
        <v>351</v>
      </c>
      <c r="D1195" s="158" t="s">
        <v>35</v>
      </c>
      <c r="E1195" s="159" t="s">
        <v>34</v>
      </c>
      <c r="F1195" s="160" t="s">
        <v>32</v>
      </c>
      <c r="G1195" s="160" t="s">
        <v>32</v>
      </c>
      <c r="H1195" s="161">
        <v>4.2489901904212353</v>
      </c>
      <c r="I1195" s="158" t="s">
        <v>29</v>
      </c>
      <c r="J1195" s="11"/>
    </row>
    <row r="1196" spans="1:10" ht="14.25" x14ac:dyDescent="0.2">
      <c r="A1196" s="158">
        <v>723</v>
      </c>
      <c r="B1196" s="158">
        <v>4</v>
      </c>
      <c r="C1196" t="s">
        <v>351</v>
      </c>
      <c r="D1196" s="158" t="s">
        <v>35</v>
      </c>
      <c r="E1196" s="159" t="s">
        <v>34</v>
      </c>
      <c r="F1196" s="160" t="s">
        <v>32</v>
      </c>
      <c r="G1196" s="160" t="s">
        <v>32</v>
      </c>
      <c r="H1196" s="161">
        <v>8.6122807017543863</v>
      </c>
      <c r="I1196" s="158" t="s">
        <v>29</v>
      </c>
      <c r="J1196" s="11"/>
    </row>
    <row r="1197" spans="1:10" ht="14.25" x14ac:dyDescent="0.2">
      <c r="A1197" s="158">
        <v>724</v>
      </c>
      <c r="B1197" s="158">
        <v>1</v>
      </c>
      <c r="C1197" t="s">
        <v>352</v>
      </c>
      <c r="D1197" s="158" t="s">
        <v>35</v>
      </c>
      <c r="E1197" s="162">
        <v>0.55552030018604559</v>
      </c>
      <c r="F1197" s="163">
        <v>22857.339545326438</v>
      </c>
      <c r="G1197" s="163">
        <v>652.84</v>
      </c>
      <c r="H1197" s="161">
        <v>3.4805491990846682</v>
      </c>
      <c r="I1197" s="158" t="s">
        <v>56</v>
      </c>
      <c r="J1197" s="11"/>
    </row>
    <row r="1198" spans="1:10" ht="14.25" x14ac:dyDescent="0.2">
      <c r="A1198" s="158">
        <v>724</v>
      </c>
      <c r="B1198" s="158">
        <v>2</v>
      </c>
      <c r="C1198" t="s">
        <v>352</v>
      </c>
      <c r="D1198" s="158" t="s">
        <v>35</v>
      </c>
      <c r="E1198" s="162">
        <v>0.67205846100243716</v>
      </c>
      <c r="F1198" s="163">
        <v>27361.375073206938</v>
      </c>
      <c r="G1198" s="163">
        <f>G1197*1.4</f>
        <v>913.976</v>
      </c>
      <c r="H1198" s="161">
        <v>4.1501210653753029</v>
      </c>
      <c r="I1198" s="158" t="s">
        <v>56</v>
      </c>
      <c r="J1198" s="11"/>
    </row>
    <row r="1199" spans="1:10" ht="14.25" x14ac:dyDescent="0.2">
      <c r="A1199" s="158">
        <v>724</v>
      </c>
      <c r="B1199" s="158">
        <v>3</v>
      </c>
      <c r="C1199" t="s">
        <v>352</v>
      </c>
      <c r="D1199" s="158" t="s">
        <v>35</v>
      </c>
      <c r="E1199" s="162">
        <v>1.1606707691917486</v>
      </c>
      <c r="F1199" s="163">
        <v>48047.728870146762</v>
      </c>
      <c r="G1199" s="163">
        <f>G1198*1.7</f>
        <v>1553.7592</v>
      </c>
      <c r="H1199" s="161">
        <v>6.4430505117200392</v>
      </c>
      <c r="I1199" s="158" t="s">
        <v>56</v>
      </c>
      <c r="J1199" s="11"/>
    </row>
    <row r="1200" spans="1:10" ht="14.25" x14ac:dyDescent="0.2">
      <c r="A1200" s="158">
        <v>724</v>
      </c>
      <c r="B1200" s="158">
        <v>4</v>
      </c>
      <c r="C1200" t="s">
        <v>352</v>
      </c>
      <c r="D1200" s="158" t="s">
        <v>35</v>
      </c>
      <c r="E1200" s="162">
        <v>2.6470381795650573</v>
      </c>
      <c r="F1200" s="163">
        <v>124429.26478668155</v>
      </c>
      <c r="G1200" s="163">
        <f>G1199*2.5</f>
        <v>3884.3980000000001</v>
      </c>
      <c r="H1200" s="161">
        <v>11.455043859649123</v>
      </c>
      <c r="I1200" s="158" t="s">
        <v>56</v>
      </c>
      <c r="J1200" s="11"/>
    </row>
    <row r="1201" spans="1:10" ht="14.25" x14ac:dyDescent="0.2">
      <c r="A1201" s="158">
        <v>740</v>
      </c>
      <c r="B1201" s="158">
        <v>1</v>
      </c>
      <c r="C1201" t="s">
        <v>353</v>
      </c>
      <c r="D1201" s="158" t="s">
        <v>16</v>
      </c>
      <c r="E1201" s="159" t="s">
        <v>34</v>
      </c>
      <c r="F1201" s="160" t="s">
        <v>32</v>
      </c>
      <c r="G1201" s="160" t="s">
        <v>32</v>
      </c>
      <c r="H1201" s="161">
        <v>3.856573705179283</v>
      </c>
      <c r="I1201" s="158" t="s">
        <v>29</v>
      </c>
      <c r="J1201" s="11"/>
    </row>
    <row r="1202" spans="1:10" ht="14.25" x14ac:dyDescent="0.2">
      <c r="A1202" s="158">
        <v>740</v>
      </c>
      <c r="B1202" s="158">
        <v>2</v>
      </c>
      <c r="C1202" t="s">
        <v>353</v>
      </c>
      <c r="D1202" s="158" t="s">
        <v>16</v>
      </c>
      <c r="E1202" s="159" t="s">
        <v>34</v>
      </c>
      <c r="F1202" s="160" t="s">
        <v>32</v>
      </c>
      <c r="G1202" s="160" t="s">
        <v>32</v>
      </c>
      <c r="H1202" s="161">
        <v>8.9957983193277311</v>
      </c>
      <c r="I1202" s="158" t="s">
        <v>29</v>
      </c>
      <c r="J1202" s="11"/>
    </row>
    <row r="1203" spans="1:10" ht="14.25" x14ac:dyDescent="0.2">
      <c r="A1203" s="158">
        <v>740</v>
      </c>
      <c r="B1203" s="158">
        <v>3</v>
      </c>
      <c r="C1203" t="s">
        <v>353</v>
      </c>
      <c r="D1203" s="158" t="s">
        <v>16</v>
      </c>
      <c r="E1203" s="159" t="s">
        <v>34</v>
      </c>
      <c r="F1203" s="160" t="s">
        <v>32</v>
      </c>
      <c r="G1203" s="160" t="s">
        <v>32</v>
      </c>
      <c r="H1203" s="161">
        <v>16.793650793650794</v>
      </c>
      <c r="I1203" s="158" t="s">
        <v>29</v>
      </c>
      <c r="J1203" s="11"/>
    </row>
    <row r="1204" spans="1:10" ht="14.25" x14ac:dyDescent="0.2">
      <c r="A1204" s="158">
        <v>740</v>
      </c>
      <c r="B1204" s="158">
        <v>4</v>
      </c>
      <c r="C1204" t="s">
        <v>353</v>
      </c>
      <c r="D1204" s="158" t="s">
        <v>16</v>
      </c>
      <c r="E1204" s="159" t="s">
        <v>34</v>
      </c>
      <c r="F1204" s="160" t="s">
        <v>32</v>
      </c>
      <c r="G1204" s="160" t="s">
        <v>32</v>
      </c>
      <c r="H1204" s="161">
        <v>29</v>
      </c>
      <c r="I1204" s="158" t="s">
        <v>29</v>
      </c>
      <c r="J1204" s="11"/>
    </row>
    <row r="1205" spans="1:10" ht="14.25" x14ac:dyDescent="0.2">
      <c r="A1205" s="158">
        <v>750</v>
      </c>
      <c r="B1205" s="158">
        <v>1</v>
      </c>
      <c r="C1205" t="s">
        <v>354</v>
      </c>
      <c r="D1205" s="158" t="s">
        <v>16</v>
      </c>
      <c r="E1205" s="159" t="s">
        <v>34</v>
      </c>
      <c r="F1205" s="160" t="s">
        <v>32</v>
      </c>
      <c r="G1205" s="160" t="s">
        <v>32</v>
      </c>
      <c r="H1205" s="161">
        <v>7.9690984498232256</v>
      </c>
      <c r="I1205" s="158" t="s">
        <v>29</v>
      </c>
      <c r="J1205" s="11"/>
    </row>
    <row r="1206" spans="1:10" ht="14.25" x14ac:dyDescent="0.2">
      <c r="A1206" s="158">
        <v>750</v>
      </c>
      <c r="B1206" s="158">
        <v>2</v>
      </c>
      <c r="C1206" t="s">
        <v>354</v>
      </c>
      <c r="D1206" s="158" t="s">
        <v>16</v>
      </c>
      <c r="E1206" s="159" t="s">
        <v>34</v>
      </c>
      <c r="F1206" s="160" t="s">
        <v>32</v>
      </c>
      <c r="G1206" s="160" t="s">
        <v>32</v>
      </c>
      <c r="H1206" s="161">
        <v>9.7986487523992327</v>
      </c>
      <c r="I1206" s="158" t="s">
        <v>29</v>
      </c>
      <c r="J1206" s="11"/>
    </row>
    <row r="1207" spans="1:10" ht="14.25" x14ac:dyDescent="0.2">
      <c r="A1207" s="158">
        <v>750</v>
      </c>
      <c r="B1207" s="158">
        <v>3</v>
      </c>
      <c r="C1207" t="s">
        <v>354</v>
      </c>
      <c r="D1207" s="158" t="s">
        <v>16</v>
      </c>
      <c r="E1207" s="159" t="s">
        <v>34</v>
      </c>
      <c r="F1207" s="160" t="s">
        <v>32</v>
      </c>
      <c r="G1207" s="160" t="s">
        <v>32</v>
      </c>
      <c r="H1207" s="161">
        <v>15.083049515326172</v>
      </c>
      <c r="I1207" s="158" t="s">
        <v>29</v>
      </c>
      <c r="J1207" s="11"/>
    </row>
    <row r="1208" spans="1:10" ht="14.25" x14ac:dyDescent="0.2">
      <c r="A1208" s="158">
        <v>750</v>
      </c>
      <c r="B1208" s="158">
        <v>4</v>
      </c>
      <c r="C1208" t="s">
        <v>354</v>
      </c>
      <c r="D1208" s="158" t="s">
        <v>16</v>
      </c>
      <c r="E1208" s="159" t="s">
        <v>34</v>
      </c>
      <c r="F1208" s="160" t="s">
        <v>32</v>
      </c>
      <c r="G1208" s="160" t="s">
        <v>32</v>
      </c>
      <c r="H1208" s="161">
        <v>30.119815668202765</v>
      </c>
      <c r="I1208" s="158" t="s">
        <v>29</v>
      </c>
      <c r="J1208" s="11"/>
    </row>
    <row r="1209" spans="1:10" ht="14.25" x14ac:dyDescent="0.2">
      <c r="A1209" s="158">
        <v>751</v>
      </c>
      <c r="B1209" s="158">
        <v>1</v>
      </c>
      <c r="C1209" t="s">
        <v>355</v>
      </c>
      <c r="D1209" s="158" t="s">
        <v>16</v>
      </c>
      <c r="E1209" s="159" t="s">
        <v>34</v>
      </c>
      <c r="F1209" s="160" t="s">
        <v>32</v>
      </c>
      <c r="G1209" s="160" t="s">
        <v>32</v>
      </c>
      <c r="H1209" s="161">
        <v>4.8396997803270683</v>
      </c>
      <c r="I1209" s="158" t="s">
        <v>29</v>
      </c>
      <c r="J1209" s="11"/>
    </row>
    <row r="1210" spans="1:10" ht="14.25" x14ac:dyDescent="0.2">
      <c r="A1210" s="158">
        <v>751</v>
      </c>
      <c r="B1210" s="158">
        <v>2</v>
      </c>
      <c r="C1210" t="s">
        <v>355</v>
      </c>
      <c r="D1210" s="158" t="s">
        <v>16</v>
      </c>
      <c r="E1210" s="159" t="s">
        <v>34</v>
      </c>
      <c r="F1210" s="160" t="s">
        <v>32</v>
      </c>
      <c r="G1210" s="160" t="s">
        <v>32</v>
      </c>
      <c r="H1210" s="161">
        <v>6.5598618999888627</v>
      </c>
      <c r="I1210" s="158" t="s">
        <v>29</v>
      </c>
      <c r="J1210" s="11"/>
    </row>
    <row r="1211" spans="1:10" ht="14.25" x14ac:dyDescent="0.2">
      <c r="A1211" s="158">
        <v>751</v>
      </c>
      <c r="B1211" s="158">
        <v>3</v>
      </c>
      <c r="C1211" t="s">
        <v>355</v>
      </c>
      <c r="D1211" s="158" t="s">
        <v>16</v>
      </c>
      <c r="E1211" s="159" t="s">
        <v>34</v>
      </c>
      <c r="F1211" s="160" t="s">
        <v>32</v>
      </c>
      <c r="G1211" s="160" t="s">
        <v>32</v>
      </c>
      <c r="H1211" s="161">
        <v>10.786901464186784</v>
      </c>
      <c r="I1211" s="158" t="s">
        <v>29</v>
      </c>
      <c r="J1211" s="11"/>
    </row>
    <row r="1212" spans="1:10" ht="14.25" x14ac:dyDescent="0.2">
      <c r="A1212" s="158">
        <v>751</v>
      </c>
      <c r="B1212" s="158">
        <v>4</v>
      </c>
      <c r="C1212" t="s">
        <v>355</v>
      </c>
      <c r="D1212" s="158" t="s">
        <v>16</v>
      </c>
      <c r="E1212" s="159" t="s">
        <v>34</v>
      </c>
      <c r="F1212" s="160" t="s">
        <v>32</v>
      </c>
      <c r="G1212" s="160" t="s">
        <v>32</v>
      </c>
      <c r="H1212" s="161">
        <v>19.5</v>
      </c>
      <c r="I1212" s="158" t="s">
        <v>29</v>
      </c>
      <c r="J1212" s="11"/>
    </row>
    <row r="1213" spans="1:10" ht="14.25" x14ac:dyDescent="0.2">
      <c r="A1213" s="158">
        <v>752</v>
      </c>
      <c r="B1213" s="158">
        <v>1</v>
      </c>
      <c r="C1213" t="s">
        <v>356</v>
      </c>
      <c r="D1213" s="158" t="s">
        <v>16</v>
      </c>
      <c r="E1213" s="159" t="s">
        <v>34</v>
      </c>
      <c r="F1213" s="160" t="s">
        <v>32</v>
      </c>
      <c r="G1213" s="160" t="s">
        <v>32</v>
      </c>
      <c r="H1213" s="161">
        <v>3.9072978303747536</v>
      </c>
      <c r="I1213" s="158" t="s">
        <v>29</v>
      </c>
      <c r="J1213" s="11"/>
    </row>
    <row r="1214" spans="1:10" ht="14.25" x14ac:dyDescent="0.2">
      <c r="A1214" s="158">
        <v>752</v>
      </c>
      <c r="B1214" s="158">
        <v>2</v>
      </c>
      <c r="C1214" t="s">
        <v>356</v>
      </c>
      <c r="D1214" s="158" t="s">
        <v>16</v>
      </c>
      <c r="E1214" s="159" t="s">
        <v>34</v>
      </c>
      <c r="F1214" s="160" t="s">
        <v>32</v>
      </c>
      <c r="G1214" s="160" t="s">
        <v>32</v>
      </c>
      <c r="H1214" s="161">
        <v>5.1749128919860627</v>
      </c>
      <c r="I1214" s="158" t="s">
        <v>29</v>
      </c>
      <c r="J1214" s="11"/>
    </row>
    <row r="1215" spans="1:10" ht="14.25" x14ac:dyDescent="0.2">
      <c r="A1215" s="158">
        <v>752</v>
      </c>
      <c r="B1215" s="158">
        <v>3</v>
      </c>
      <c r="C1215" t="s">
        <v>356</v>
      </c>
      <c r="D1215" s="158" t="s">
        <v>16</v>
      </c>
      <c r="E1215" s="159" t="s">
        <v>34</v>
      </c>
      <c r="F1215" s="160" t="s">
        <v>32</v>
      </c>
      <c r="G1215" s="160" t="s">
        <v>32</v>
      </c>
      <c r="H1215" s="161">
        <v>11.15</v>
      </c>
      <c r="I1215" s="158" t="s">
        <v>29</v>
      </c>
      <c r="J1215" s="11"/>
    </row>
    <row r="1216" spans="1:10" ht="14.25" x14ac:dyDescent="0.2">
      <c r="A1216" s="158">
        <v>752</v>
      </c>
      <c r="B1216" s="158">
        <v>4</v>
      </c>
      <c r="C1216" t="s">
        <v>356</v>
      </c>
      <c r="D1216" s="158" t="s">
        <v>16</v>
      </c>
      <c r="E1216" s="159" t="s">
        <v>34</v>
      </c>
      <c r="F1216" s="160" t="s">
        <v>32</v>
      </c>
      <c r="G1216" s="160" t="s">
        <v>32</v>
      </c>
      <c r="H1216" s="161">
        <v>11.15</v>
      </c>
      <c r="I1216" s="158" t="s">
        <v>29</v>
      </c>
      <c r="J1216" s="11"/>
    </row>
    <row r="1217" spans="1:10" ht="14.25" x14ac:dyDescent="0.2">
      <c r="A1217" s="158">
        <v>753</v>
      </c>
      <c r="B1217" s="158">
        <v>1</v>
      </c>
      <c r="C1217" t="s">
        <v>357</v>
      </c>
      <c r="D1217" s="158" t="s">
        <v>16</v>
      </c>
      <c r="E1217" s="159" t="s">
        <v>34</v>
      </c>
      <c r="F1217" s="160" t="s">
        <v>32</v>
      </c>
      <c r="G1217" s="160" t="s">
        <v>32</v>
      </c>
      <c r="H1217" s="161">
        <v>5.2890445943291207</v>
      </c>
      <c r="I1217" s="158" t="s">
        <v>29</v>
      </c>
      <c r="J1217" s="11"/>
    </row>
    <row r="1218" spans="1:10" ht="14.25" x14ac:dyDescent="0.2">
      <c r="A1218" s="158">
        <v>753</v>
      </c>
      <c r="B1218" s="158">
        <v>2</v>
      </c>
      <c r="C1218" t="s">
        <v>357</v>
      </c>
      <c r="D1218" s="158" t="s">
        <v>16</v>
      </c>
      <c r="E1218" s="159" t="s">
        <v>34</v>
      </c>
      <c r="F1218" s="160" t="s">
        <v>32</v>
      </c>
      <c r="G1218" s="160" t="s">
        <v>32</v>
      </c>
      <c r="H1218" s="161">
        <v>7.2963174768217662</v>
      </c>
      <c r="I1218" s="158" t="s">
        <v>29</v>
      </c>
      <c r="J1218" s="11"/>
    </row>
    <row r="1219" spans="1:10" ht="14.25" x14ac:dyDescent="0.2">
      <c r="A1219" s="158">
        <v>753</v>
      </c>
      <c r="B1219" s="158">
        <v>3</v>
      </c>
      <c r="C1219" t="s">
        <v>357</v>
      </c>
      <c r="D1219" s="158" t="s">
        <v>16</v>
      </c>
      <c r="E1219" s="159" t="s">
        <v>34</v>
      </c>
      <c r="F1219" s="160" t="s">
        <v>32</v>
      </c>
      <c r="G1219" s="160" t="s">
        <v>32</v>
      </c>
      <c r="H1219" s="161">
        <v>11.173913043478262</v>
      </c>
      <c r="I1219" s="158" t="s">
        <v>29</v>
      </c>
      <c r="J1219" s="11"/>
    </row>
    <row r="1220" spans="1:10" ht="14.25" x14ac:dyDescent="0.2">
      <c r="A1220" s="158">
        <v>753</v>
      </c>
      <c r="B1220" s="158">
        <v>4</v>
      </c>
      <c r="C1220" t="s">
        <v>357</v>
      </c>
      <c r="D1220" s="158" t="s">
        <v>16</v>
      </c>
      <c r="E1220" s="159" t="s">
        <v>34</v>
      </c>
      <c r="F1220" s="160" t="s">
        <v>32</v>
      </c>
      <c r="G1220" s="160" t="s">
        <v>32</v>
      </c>
      <c r="H1220" s="161">
        <v>20.872679045092838</v>
      </c>
      <c r="I1220" s="158" t="s">
        <v>29</v>
      </c>
      <c r="J1220" s="11"/>
    </row>
    <row r="1221" spans="1:10" ht="14.25" x14ac:dyDescent="0.2">
      <c r="A1221" s="158">
        <v>754</v>
      </c>
      <c r="B1221" s="158">
        <v>1</v>
      </c>
      <c r="C1221" t="s">
        <v>358</v>
      </c>
      <c r="D1221" s="158" t="s">
        <v>16</v>
      </c>
      <c r="E1221" s="159" t="s">
        <v>34</v>
      </c>
      <c r="F1221" s="160" t="s">
        <v>32</v>
      </c>
      <c r="G1221" s="160" t="s">
        <v>32</v>
      </c>
      <c r="H1221" s="161">
        <v>4.0404779737182546</v>
      </c>
      <c r="I1221" s="158" t="s">
        <v>29</v>
      </c>
      <c r="J1221" s="11"/>
    </row>
    <row r="1222" spans="1:10" ht="14.25" x14ac:dyDescent="0.2">
      <c r="A1222" s="158">
        <v>754</v>
      </c>
      <c r="B1222" s="158">
        <v>2</v>
      </c>
      <c r="C1222" t="s">
        <v>358</v>
      </c>
      <c r="D1222" s="158" t="s">
        <v>16</v>
      </c>
      <c r="E1222" s="159" t="s">
        <v>34</v>
      </c>
      <c r="F1222" s="160" t="s">
        <v>32</v>
      </c>
      <c r="G1222" s="160" t="s">
        <v>32</v>
      </c>
      <c r="H1222" s="161">
        <v>5.4183366733466931</v>
      </c>
      <c r="I1222" s="158" t="s">
        <v>29</v>
      </c>
      <c r="J1222" s="11"/>
    </row>
    <row r="1223" spans="1:10" ht="14.25" x14ac:dyDescent="0.2">
      <c r="A1223" s="158">
        <v>754</v>
      </c>
      <c r="B1223" s="158">
        <v>3</v>
      </c>
      <c r="C1223" t="s">
        <v>358</v>
      </c>
      <c r="D1223" s="158" t="s">
        <v>16</v>
      </c>
      <c r="E1223" s="159" t="s">
        <v>34</v>
      </c>
      <c r="F1223" s="160" t="s">
        <v>32</v>
      </c>
      <c r="G1223" s="160" t="s">
        <v>32</v>
      </c>
      <c r="H1223" s="161">
        <v>7.8896189224704338</v>
      </c>
      <c r="I1223" s="158" t="s">
        <v>29</v>
      </c>
      <c r="J1223" s="11"/>
    </row>
    <row r="1224" spans="1:10" ht="14.25" x14ac:dyDescent="0.2">
      <c r="A1224" s="158">
        <v>754</v>
      </c>
      <c r="B1224" s="158">
        <v>4</v>
      </c>
      <c r="C1224" t="s">
        <v>358</v>
      </c>
      <c r="D1224" s="158" t="s">
        <v>16</v>
      </c>
      <c r="E1224" s="159" t="s">
        <v>34</v>
      </c>
      <c r="F1224" s="160" t="s">
        <v>32</v>
      </c>
      <c r="G1224" s="160" t="s">
        <v>32</v>
      </c>
      <c r="H1224" s="161">
        <v>17.597826086956523</v>
      </c>
      <c r="I1224" s="158" t="s">
        <v>29</v>
      </c>
      <c r="J1224" s="11"/>
    </row>
    <row r="1225" spans="1:10" ht="14.25" x14ac:dyDescent="0.2">
      <c r="A1225" s="158">
        <v>755</v>
      </c>
      <c r="B1225" s="158">
        <v>1</v>
      </c>
      <c r="C1225" t="s">
        <v>359</v>
      </c>
      <c r="D1225" s="158" t="s">
        <v>16</v>
      </c>
      <c r="E1225" s="159" t="s">
        <v>34</v>
      </c>
      <c r="F1225" s="160" t="s">
        <v>32</v>
      </c>
      <c r="G1225" s="160" t="s">
        <v>32</v>
      </c>
      <c r="H1225" s="161">
        <v>3.3983377856930841</v>
      </c>
      <c r="I1225" s="158" t="s">
        <v>29</v>
      </c>
      <c r="J1225" s="11"/>
    </row>
    <row r="1226" spans="1:10" ht="14.25" x14ac:dyDescent="0.2">
      <c r="A1226" s="158">
        <v>755</v>
      </c>
      <c r="B1226" s="158">
        <v>2</v>
      </c>
      <c r="C1226" t="s">
        <v>359</v>
      </c>
      <c r="D1226" s="158" t="s">
        <v>16</v>
      </c>
      <c r="E1226" s="159" t="s">
        <v>34</v>
      </c>
      <c r="F1226" s="160" t="s">
        <v>32</v>
      </c>
      <c r="G1226" s="160" t="s">
        <v>32</v>
      </c>
      <c r="H1226" s="161">
        <v>5.0723713154421466</v>
      </c>
      <c r="I1226" s="158" t="s">
        <v>29</v>
      </c>
      <c r="J1226" s="11"/>
    </row>
    <row r="1227" spans="1:10" ht="14.25" x14ac:dyDescent="0.2">
      <c r="A1227" s="158">
        <v>755</v>
      </c>
      <c r="B1227" s="158">
        <v>3</v>
      </c>
      <c r="C1227" t="s">
        <v>359</v>
      </c>
      <c r="D1227" s="158" t="s">
        <v>16</v>
      </c>
      <c r="E1227" s="159" t="s">
        <v>34</v>
      </c>
      <c r="F1227" s="160" t="s">
        <v>32</v>
      </c>
      <c r="G1227" s="160" t="s">
        <v>32</v>
      </c>
      <c r="H1227" s="161">
        <v>8.3972789115646265</v>
      </c>
      <c r="I1227" s="158" t="s">
        <v>29</v>
      </c>
      <c r="J1227" s="11"/>
    </row>
    <row r="1228" spans="1:10" ht="14.25" x14ac:dyDescent="0.2">
      <c r="A1228" s="158">
        <v>755</v>
      </c>
      <c r="B1228" s="158">
        <v>4</v>
      </c>
      <c r="C1228" t="s">
        <v>359</v>
      </c>
      <c r="D1228" s="158" t="s">
        <v>16</v>
      </c>
      <c r="E1228" s="159" t="s">
        <v>34</v>
      </c>
      <c r="F1228" s="160" t="s">
        <v>32</v>
      </c>
      <c r="G1228" s="160" t="s">
        <v>32</v>
      </c>
      <c r="H1228" s="161">
        <v>11.933333333333334</v>
      </c>
      <c r="I1228" s="158" t="s">
        <v>29</v>
      </c>
      <c r="J1228" s="11"/>
    </row>
    <row r="1229" spans="1:10" ht="14.25" x14ac:dyDescent="0.2">
      <c r="A1229" s="158">
        <v>756</v>
      </c>
      <c r="B1229" s="158">
        <v>1</v>
      </c>
      <c r="C1229" t="s">
        <v>360</v>
      </c>
      <c r="D1229" s="158" t="s">
        <v>16</v>
      </c>
      <c r="E1229" s="159" t="s">
        <v>34</v>
      </c>
      <c r="F1229" s="160" t="s">
        <v>32</v>
      </c>
      <c r="G1229" s="160" t="s">
        <v>32</v>
      </c>
      <c r="H1229" s="161">
        <v>3.0998524348253813</v>
      </c>
      <c r="I1229" s="158" t="s">
        <v>29</v>
      </c>
      <c r="J1229" s="11"/>
    </row>
    <row r="1230" spans="1:10" ht="14.25" x14ac:dyDescent="0.2">
      <c r="A1230" s="158">
        <v>756</v>
      </c>
      <c r="B1230" s="158">
        <v>2</v>
      </c>
      <c r="C1230" t="s">
        <v>360</v>
      </c>
      <c r="D1230" s="158" t="s">
        <v>16</v>
      </c>
      <c r="E1230" s="159" t="s">
        <v>34</v>
      </c>
      <c r="F1230" s="160" t="s">
        <v>32</v>
      </c>
      <c r="G1230" s="160" t="s">
        <v>32</v>
      </c>
      <c r="H1230" s="161">
        <v>3.8352877503157137</v>
      </c>
      <c r="I1230" s="158" t="s">
        <v>29</v>
      </c>
      <c r="J1230" s="11"/>
    </row>
    <row r="1231" spans="1:10" ht="14.25" x14ac:dyDescent="0.2">
      <c r="A1231" s="158">
        <v>756</v>
      </c>
      <c r="B1231" s="158">
        <v>3</v>
      </c>
      <c r="C1231" t="s">
        <v>360</v>
      </c>
      <c r="D1231" s="158" t="s">
        <v>16</v>
      </c>
      <c r="E1231" s="159" t="s">
        <v>34</v>
      </c>
      <c r="F1231" s="160" t="s">
        <v>32</v>
      </c>
      <c r="G1231" s="160" t="s">
        <v>32</v>
      </c>
      <c r="H1231" s="161">
        <v>4.282220753469927</v>
      </c>
      <c r="I1231" s="158" t="s">
        <v>29</v>
      </c>
      <c r="J1231" s="11"/>
    </row>
    <row r="1232" spans="1:10" ht="14.25" x14ac:dyDescent="0.2">
      <c r="A1232" s="158">
        <v>756</v>
      </c>
      <c r="B1232" s="158">
        <v>4</v>
      </c>
      <c r="C1232" t="s">
        <v>360</v>
      </c>
      <c r="D1232" s="158" t="s">
        <v>16</v>
      </c>
      <c r="E1232" s="159" t="s">
        <v>34</v>
      </c>
      <c r="F1232" s="160" t="s">
        <v>32</v>
      </c>
      <c r="G1232" s="160" t="s">
        <v>32</v>
      </c>
      <c r="H1232" s="161">
        <v>7.4444444444444446</v>
      </c>
      <c r="I1232" s="158" t="s">
        <v>29</v>
      </c>
      <c r="J1232" s="11"/>
    </row>
    <row r="1233" spans="1:10" ht="14.25" x14ac:dyDescent="0.2">
      <c r="A1233" s="158">
        <v>757</v>
      </c>
      <c r="B1233" s="158">
        <v>1</v>
      </c>
      <c r="C1233" t="s">
        <v>361</v>
      </c>
      <c r="D1233" s="158" t="s">
        <v>16</v>
      </c>
      <c r="E1233" s="159" t="s">
        <v>34</v>
      </c>
      <c r="F1233" s="160" t="s">
        <v>32</v>
      </c>
      <c r="G1233" s="160" t="s">
        <v>32</v>
      </c>
      <c r="H1233" s="161">
        <v>4.9978873239436616</v>
      </c>
      <c r="I1233" s="158" t="s">
        <v>29</v>
      </c>
      <c r="J1233" s="11"/>
    </row>
    <row r="1234" spans="1:10" ht="14.25" x14ac:dyDescent="0.2">
      <c r="A1234" s="158">
        <v>757</v>
      </c>
      <c r="B1234" s="158">
        <v>2</v>
      </c>
      <c r="C1234" t="s">
        <v>361</v>
      </c>
      <c r="D1234" s="158" t="s">
        <v>16</v>
      </c>
      <c r="E1234" s="159" t="s">
        <v>34</v>
      </c>
      <c r="F1234" s="160" t="s">
        <v>32</v>
      </c>
      <c r="G1234" s="160" t="s">
        <v>32</v>
      </c>
      <c r="H1234" s="161">
        <v>7.5010030090270812</v>
      </c>
      <c r="I1234" s="158" t="s">
        <v>29</v>
      </c>
      <c r="J1234" s="11"/>
    </row>
    <row r="1235" spans="1:10" ht="14.25" x14ac:dyDescent="0.2">
      <c r="A1235" s="158">
        <v>757</v>
      </c>
      <c r="B1235" s="158">
        <v>3</v>
      </c>
      <c r="C1235" t="s">
        <v>361</v>
      </c>
      <c r="D1235" s="158" t="s">
        <v>16</v>
      </c>
      <c r="E1235" s="159" t="s">
        <v>34</v>
      </c>
      <c r="F1235" s="160" t="s">
        <v>32</v>
      </c>
      <c r="G1235" s="160" t="s">
        <v>32</v>
      </c>
      <c r="H1235" s="161">
        <v>10.664259927797834</v>
      </c>
      <c r="I1235" s="158" t="s">
        <v>29</v>
      </c>
      <c r="J1235" s="11"/>
    </row>
    <row r="1236" spans="1:10" ht="14.25" x14ac:dyDescent="0.2">
      <c r="A1236" s="158">
        <v>757</v>
      </c>
      <c r="B1236" s="158">
        <v>4</v>
      </c>
      <c r="C1236" t="s">
        <v>361</v>
      </c>
      <c r="D1236" s="158" t="s">
        <v>16</v>
      </c>
      <c r="E1236" s="159" t="s">
        <v>34</v>
      </c>
      <c r="F1236" s="160" t="s">
        <v>32</v>
      </c>
      <c r="G1236" s="160" t="s">
        <v>32</v>
      </c>
      <c r="H1236" s="161">
        <v>21.346938775510203</v>
      </c>
      <c r="I1236" s="158" t="s">
        <v>29</v>
      </c>
      <c r="J1236" s="11"/>
    </row>
    <row r="1237" spans="1:10" ht="14.25" x14ac:dyDescent="0.2">
      <c r="A1237" s="158">
        <v>758</v>
      </c>
      <c r="B1237" s="158">
        <v>1</v>
      </c>
      <c r="C1237" t="s">
        <v>362</v>
      </c>
      <c r="D1237" s="158" t="s">
        <v>16</v>
      </c>
      <c r="E1237" s="159" t="s">
        <v>34</v>
      </c>
      <c r="F1237" s="160" t="s">
        <v>32</v>
      </c>
      <c r="G1237" s="160" t="s">
        <v>32</v>
      </c>
      <c r="H1237" s="161">
        <v>5.2055189456342665</v>
      </c>
      <c r="I1237" s="158" t="s">
        <v>29</v>
      </c>
      <c r="J1237" s="11"/>
    </row>
    <row r="1238" spans="1:10" ht="14.25" x14ac:dyDescent="0.2">
      <c r="A1238" s="158">
        <v>758</v>
      </c>
      <c r="B1238" s="158">
        <v>2</v>
      </c>
      <c r="C1238" t="s">
        <v>362</v>
      </c>
      <c r="D1238" s="158" t="s">
        <v>16</v>
      </c>
      <c r="E1238" s="159" t="s">
        <v>34</v>
      </c>
      <c r="F1238" s="160" t="s">
        <v>32</v>
      </c>
      <c r="G1238" s="160" t="s">
        <v>32</v>
      </c>
      <c r="H1238" s="161">
        <v>6.6668915879442192</v>
      </c>
      <c r="I1238" s="158" t="s">
        <v>29</v>
      </c>
      <c r="J1238" s="11"/>
    </row>
    <row r="1239" spans="1:10" ht="14.25" x14ac:dyDescent="0.2">
      <c r="A1239" s="158">
        <v>758</v>
      </c>
      <c r="B1239" s="158">
        <v>3</v>
      </c>
      <c r="C1239" t="s">
        <v>362</v>
      </c>
      <c r="D1239" s="158" t="s">
        <v>16</v>
      </c>
      <c r="E1239" s="159" t="s">
        <v>34</v>
      </c>
      <c r="F1239" s="160" t="s">
        <v>32</v>
      </c>
      <c r="G1239" s="160" t="s">
        <v>32</v>
      </c>
      <c r="H1239" s="161">
        <v>11.662162162162161</v>
      </c>
      <c r="I1239" s="158" t="s">
        <v>29</v>
      </c>
      <c r="J1239" s="11"/>
    </row>
    <row r="1240" spans="1:10" ht="14.25" x14ac:dyDescent="0.2">
      <c r="A1240" s="158">
        <v>758</v>
      </c>
      <c r="B1240" s="158">
        <v>4</v>
      </c>
      <c r="C1240" t="s">
        <v>362</v>
      </c>
      <c r="D1240" s="158" t="s">
        <v>16</v>
      </c>
      <c r="E1240" s="159" t="s">
        <v>34</v>
      </c>
      <c r="F1240" s="160" t="s">
        <v>32</v>
      </c>
      <c r="G1240" s="160" t="s">
        <v>32</v>
      </c>
      <c r="H1240" s="161">
        <v>11.662162162162161</v>
      </c>
      <c r="I1240" s="158" t="s">
        <v>29</v>
      </c>
      <c r="J1240" s="11"/>
    </row>
    <row r="1241" spans="1:10" ht="14.25" x14ac:dyDescent="0.2">
      <c r="A1241" s="158">
        <v>759</v>
      </c>
      <c r="B1241" s="158">
        <v>1</v>
      </c>
      <c r="C1241" t="s">
        <v>363</v>
      </c>
      <c r="D1241" s="158" t="s">
        <v>35</v>
      </c>
      <c r="E1241" s="159" t="s">
        <v>34</v>
      </c>
      <c r="F1241" s="160" t="s">
        <v>32</v>
      </c>
      <c r="G1241" s="160" t="s">
        <v>32</v>
      </c>
      <c r="H1241" s="161">
        <v>10.0390625</v>
      </c>
      <c r="I1241" s="158" t="s">
        <v>29</v>
      </c>
      <c r="J1241" s="11"/>
    </row>
    <row r="1242" spans="1:10" ht="14.25" x14ac:dyDescent="0.2">
      <c r="A1242" s="158">
        <v>759</v>
      </c>
      <c r="B1242" s="158">
        <v>2</v>
      </c>
      <c r="C1242" t="s">
        <v>363</v>
      </c>
      <c r="D1242" s="158" t="s">
        <v>35</v>
      </c>
      <c r="E1242" s="159" t="s">
        <v>34</v>
      </c>
      <c r="F1242" s="160" t="s">
        <v>32</v>
      </c>
      <c r="G1242" s="160" t="s">
        <v>32</v>
      </c>
      <c r="H1242" s="161">
        <v>11.665480427046264</v>
      </c>
      <c r="I1242" s="158" t="s">
        <v>29</v>
      </c>
      <c r="J1242" s="11"/>
    </row>
    <row r="1243" spans="1:10" ht="14.25" x14ac:dyDescent="0.2">
      <c r="A1243" s="158">
        <v>759</v>
      </c>
      <c r="B1243" s="158">
        <v>3</v>
      </c>
      <c r="C1243" t="s">
        <v>363</v>
      </c>
      <c r="D1243" s="158" t="s">
        <v>35</v>
      </c>
      <c r="E1243" s="159" t="s">
        <v>34</v>
      </c>
      <c r="F1243" s="160" t="s">
        <v>32</v>
      </c>
      <c r="G1243" s="160" t="s">
        <v>32</v>
      </c>
      <c r="H1243" s="161">
        <v>14.14179104477612</v>
      </c>
      <c r="I1243" s="158" t="s">
        <v>29</v>
      </c>
      <c r="J1243" s="11"/>
    </row>
    <row r="1244" spans="1:10" ht="14.25" x14ac:dyDescent="0.2">
      <c r="A1244" s="158">
        <v>759</v>
      </c>
      <c r="B1244" s="158">
        <v>4</v>
      </c>
      <c r="C1244" t="s">
        <v>363</v>
      </c>
      <c r="D1244" s="158" t="s">
        <v>35</v>
      </c>
      <c r="E1244" s="159" t="s">
        <v>34</v>
      </c>
      <c r="F1244" s="160" t="s">
        <v>32</v>
      </c>
      <c r="G1244" s="160" t="s">
        <v>32</v>
      </c>
      <c r="H1244" s="161">
        <v>26.8125</v>
      </c>
      <c r="I1244" s="158" t="s">
        <v>29</v>
      </c>
      <c r="J1244" s="11"/>
    </row>
    <row r="1245" spans="1:10" ht="14.25" x14ac:dyDescent="0.2">
      <c r="A1245" s="158">
        <v>760</v>
      </c>
      <c r="B1245" s="158">
        <v>1</v>
      </c>
      <c r="C1245" t="s">
        <v>364</v>
      </c>
      <c r="D1245" s="158" t="s">
        <v>16</v>
      </c>
      <c r="E1245" s="159" t="s">
        <v>34</v>
      </c>
      <c r="F1245" s="160" t="s">
        <v>32</v>
      </c>
      <c r="G1245" s="160" t="s">
        <v>32</v>
      </c>
      <c r="H1245" s="161">
        <v>5.0032743942370663</v>
      </c>
      <c r="I1245" s="158" t="s">
        <v>29</v>
      </c>
      <c r="J1245" s="11"/>
    </row>
    <row r="1246" spans="1:10" ht="14.25" x14ac:dyDescent="0.2">
      <c r="A1246" s="158">
        <v>760</v>
      </c>
      <c r="B1246" s="158">
        <v>2</v>
      </c>
      <c r="C1246" t="s">
        <v>364</v>
      </c>
      <c r="D1246" s="158" t="s">
        <v>16</v>
      </c>
      <c r="E1246" s="159" t="s">
        <v>34</v>
      </c>
      <c r="F1246" s="160" t="s">
        <v>32</v>
      </c>
      <c r="G1246" s="160" t="s">
        <v>32</v>
      </c>
      <c r="H1246" s="161">
        <v>6.6858345021037868</v>
      </c>
      <c r="I1246" s="158" t="s">
        <v>29</v>
      </c>
      <c r="J1246" s="11"/>
    </row>
    <row r="1247" spans="1:10" ht="14.25" x14ac:dyDescent="0.2">
      <c r="A1247" s="158">
        <v>760</v>
      </c>
      <c r="B1247" s="158">
        <v>3</v>
      </c>
      <c r="C1247" t="s">
        <v>364</v>
      </c>
      <c r="D1247" s="158" t="s">
        <v>16</v>
      </c>
      <c r="E1247" s="159" t="s">
        <v>34</v>
      </c>
      <c r="F1247" s="160" t="s">
        <v>32</v>
      </c>
      <c r="G1247" s="160" t="s">
        <v>32</v>
      </c>
      <c r="H1247" s="161">
        <v>7.4420289855072461</v>
      </c>
      <c r="I1247" s="158" t="s">
        <v>29</v>
      </c>
      <c r="J1247" s="11"/>
    </row>
    <row r="1248" spans="1:10" ht="14.25" x14ac:dyDescent="0.2">
      <c r="A1248" s="158">
        <v>760</v>
      </c>
      <c r="B1248" s="158">
        <v>4</v>
      </c>
      <c r="C1248" t="s">
        <v>364</v>
      </c>
      <c r="D1248" s="158" t="s">
        <v>16</v>
      </c>
      <c r="E1248" s="159" t="s">
        <v>34</v>
      </c>
      <c r="F1248" s="160" t="s">
        <v>32</v>
      </c>
      <c r="G1248" s="160" t="s">
        <v>32</v>
      </c>
      <c r="H1248" s="161">
        <v>7.4420289855072461</v>
      </c>
      <c r="I1248" s="158" t="s">
        <v>29</v>
      </c>
      <c r="J1248" s="11"/>
    </row>
    <row r="1249" spans="1:10" ht="14.25" x14ac:dyDescent="0.2">
      <c r="A1249" s="158">
        <v>770</v>
      </c>
      <c r="B1249" s="158">
        <v>1</v>
      </c>
      <c r="C1249" t="s">
        <v>365</v>
      </c>
      <c r="D1249" s="158" t="s">
        <v>366</v>
      </c>
      <c r="E1249" s="159" t="s">
        <v>34</v>
      </c>
      <c r="F1249" s="160" t="s">
        <v>32</v>
      </c>
      <c r="G1249" s="160" t="s">
        <v>32</v>
      </c>
      <c r="H1249" s="161">
        <v>2.0034513471387219</v>
      </c>
      <c r="I1249" s="158" t="s">
        <v>29</v>
      </c>
      <c r="J1249" s="11"/>
    </row>
    <row r="1250" spans="1:10" ht="14.25" x14ac:dyDescent="0.2">
      <c r="A1250" s="158">
        <v>770</v>
      </c>
      <c r="B1250" s="158">
        <v>2</v>
      </c>
      <c r="C1250" t="s">
        <v>365</v>
      </c>
      <c r="D1250" s="158" t="s">
        <v>366</v>
      </c>
      <c r="E1250" s="159" t="s">
        <v>34</v>
      </c>
      <c r="F1250" s="160" t="s">
        <v>32</v>
      </c>
      <c r="G1250" s="160" t="s">
        <v>32</v>
      </c>
      <c r="H1250" s="161">
        <v>2.2117647058823531</v>
      </c>
      <c r="I1250" s="158" t="s">
        <v>29</v>
      </c>
      <c r="J1250" s="11"/>
    </row>
    <row r="1251" spans="1:10" ht="14.25" x14ac:dyDescent="0.2">
      <c r="A1251" s="158">
        <v>770</v>
      </c>
      <c r="B1251" s="158">
        <v>3</v>
      </c>
      <c r="C1251" t="s">
        <v>365</v>
      </c>
      <c r="D1251" s="158" t="s">
        <v>366</v>
      </c>
      <c r="E1251" s="159" t="s">
        <v>34</v>
      </c>
      <c r="F1251" s="160" t="s">
        <v>32</v>
      </c>
      <c r="G1251" s="160" t="s">
        <v>32</v>
      </c>
      <c r="H1251" s="161">
        <v>2.9655172413793105</v>
      </c>
      <c r="I1251" s="158" t="s">
        <v>29</v>
      </c>
      <c r="J1251" s="11"/>
    </row>
    <row r="1252" spans="1:10" ht="14.25" x14ac:dyDescent="0.2">
      <c r="A1252" s="158">
        <v>770</v>
      </c>
      <c r="B1252" s="158">
        <v>4</v>
      </c>
      <c r="C1252" t="s">
        <v>365</v>
      </c>
      <c r="D1252" s="158" t="s">
        <v>366</v>
      </c>
      <c r="E1252" s="159" t="s">
        <v>34</v>
      </c>
      <c r="F1252" s="160" t="s">
        <v>32</v>
      </c>
      <c r="G1252" s="160" t="s">
        <v>32</v>
      </c>
      <c r="H1252" s="161">
        <v>5.453125</v>
      </c>
      <c r="I1252" s="158" t="s">
        <v>29</v>
      </c>
      <c r="J1252" s="11"/>
    </row>
    <row r="1253" spans="1:10" ht="14.25" x14ac:dyDescent="0.2">
      <c r="A1253" s="158">
        <v>772</v>
      </c>
      <c r="B1253" s="158">
        <v>1</v>
      </c>
      <c r="C1253" t="s">
        <v>367</v>
      </c>
      <c r="D1253" s="158" t="s">
        <v>366</v>
      </c>
      <c r="E1253" s="159" t="s">
        <v>34</v>
      </c>
      <c r="F1253" s="160" t="s">
        <v>32</v>
      </c>
      <c r="G1253" s="160" t="s">
        <v>32</v>
      </c>
      <c r="H1253" s="161">
        <v>8.3748143257963363</v>
      </c>
      <c r="I1253" s="158" t="s">
        <v>29</v>
      </c>
      <c r="J1253" s="11"/>
    </row>
    <row r="1254" spans="1:10" ht="14.25" x14ac:dyDescent="0.2">
      <c r="A1254" s="158">
        <v>772</v>
      </c>
      <c r="B1254" s="158">
        <v>2</v>
      </c>
      <c r="C1254" t="s">
        <v>367</v>
      </c>
      <c r="D1254" s="158" t="s">
        <v>366</v>
      </c>
      <c r="E1254" s="159" t="s">
        <v>34</v>
      </c>
      <c r="F1254" s="160" t="s">
        <v>32</v>
      </c>
      <c r="G1254" s="160" t="s">
        <v>32</v>
      </c>
      <c r="H1254" s="161">
        <v>9.9477366255144037</v>
      </c>
      <c r="I1254" s="158" t="s">
        <v>29</v>
      </c>
      <c r="J1254" s="11"/>
    </row>
    <row r="1255" spans="1:10" ht="14.25" x14ac:dyDescent="0.2">
      <c r="A1255" s="158">
        <v>772</v>
      </c>
      <c r="B1255" s="158">
        <v>3</v>
      </c>
      <c r="C1255" t="s">
        <v>367</v>
      </c>
      <c r="D1255" s="158" t="s">
        <v>366</v>
      </c>
      <c r="E1255" s="159" t="s">
        <v>34</v>
      </c>
      <c r="F1255" s="160" t="s">
        <v>32</v>
      </c>
      <c r="G1255" s="160" t="s">
        <v>32</v>
      </c>
      <c r="H1255" s="161">
        <v>9.9477366255144037</v>
      </c>
      <c r="I1255" s="158" t="s">
        <v>29</v>
      </c>
      <c r="J1255" s="11"/>
    </row>
    <row r="1256" spans="1:10" ht="14.25" x14ac:dyDescent="0.2">
      <c r="A1256" s="158">
        <v>772</v>
      </c>
      <c r="B1256" s="158">
        <v>4</v>
      </c>
      <c r="C1256" t="s">
        <v>367</v>
      </c>
      <c r="D1256" s="158" t="s">
        <v>366</v>
      </c>
      <c r="E1256" s="159" t="s">
        <v>34</v>
      </c>
      <c r="F1256" s="160" t="s">
        <v>32</v>
      </c>
      <c r="G1256" s="160" t="s">
        <v>32</v>
      </c>
      <c r="H1256" s="161">
        <v>12.083333333333334</v>
      </c>
      <c r="I1256" s="158" t="s">
        <v>29</v>
      </c>
      <c r="J1256" s="11"/>
    </row>
    <row r="1257" spans="1:10" ht="14.25" x14ac:dyDescent="0.2">
      <c r="A1257" s="158">
        <v>773</v>
      </c>
      <c r="B1257" s="158">
        <v>1</v>
      </c>
      <c r="C1257" t="s">
        <v>368</v>
      </c>
      <c r="D1257" s="158" t="s">
        <v>366</v>
      </c>
      <c r="E1257" s="159" t="s">
        <v>34</v>
      </c>
      <c r="F1257" s="160" t="s">
        <v>32</v>
      </c>
      <c r="G1257" s="160" t="s">
        <v>32</v>
      </c>
      <c r="H1257" s="161">
        <v>3.423782131943196</v>
      </c>
      <c r="I1257" s="158" t="s">
        <v>29</v>
      </c>
      <c r="J1257" s="11"/>
    </row>
    <row r="1258" spans="1:10" ht="14.25" x14ac:dyDescent="0.2">
      <c r="A1258" s="158">
        <v>773</v>
      </c>
      <c r="B1258" s="158">
        <v>2</v>
      </c>
      <c r="C1258" t="s">
        <v>368</v>
      </c>
      <c r="D1258" s="158" t="s">
        <v>366</v>
      </c>
      <c r="E1258" s="159" t="s">
        <v>34</v>
      </c>
      <c r="F1258" s="160" t="s">
        <v>32</v>
      </c>
      <c r="G1258" s="160" t="s">
        <v>32</v>
      </c>
      <c r="H1258" s="161">
        <v>4.0868174819376994</v>
      </c>
      <c r="I1258" s="158" t="s">
        <v>29</v>
      </c>
      <c r="J1258" s="11"/>
    </row>
    <row r="1259" spans="1:10" ht="14.25" x14ac:dyDescent="0.2">
      <c r="A1259" s="158">
        <v>773</v>
      </c>
      <c r="B1259" s="158">
        <v>3</v>
      </c>
      <c r="C1259" t="s">
        <v>368</v>
      </c>
      <c r="D1259" s="158" t="s">
        <v>366</v>
      </c>
      <c r="E1259" s="159" t="s">
        <v>34</v>
      </c>
      <c r="F1259" s="160" t="s">
        <v>32</v>
      </c>
      <c r="G1259" s="160" t="s">
        <v>32</v>
      </c>
      <c r="H1259" s="161">
        <v>4.7874169597499021</v>
      </c>
      <c r="I1259" s="158" t="s">
        <v>29</v>
      </c>
      <c r="J1259" s="11"/>
    </row>
    <row r="1260" spans="1:10" ht="14.25" x14ac:dyDescent="0.2">
      <c r="A1260" s="158">
        <v>773</v>
      </c>
      <c r="B1260" s="158">
        <v>4</v>
      </c>
      <c r="C1260" t="s">
        <v>368</v>
      </c>
      <c r="D1260" s="158" t="s">
        <v>366</v>
      </c>
      <c r="E1260" s="159" t="s">
        <v>34</v>
      </c>
      <c r="F1260" s="160" t="s">
        <v>32</v>
      </c>
      <c r="G1260" s="160" t="s">
        <v>32</v>
      </c>
      <c r="H1260" s="161">
        <v>8.3229665071770338</v>
      </c>
      <c r="I1260" s="158" t="s">
        <v>29</v>
      </c>
      <c r="J1260" s="11"/>
    </row>
    <row r="1261" spans="1:10" ht="14.25" x14ac:dyDescent="0.2">
      <c r="A1261" s="158">
        <v>774</v>
      </c>
      <c r="B1261" s="158">
        <v>1</v>
      </c>
      <c r="C1261" t="s">
        <v>369</v>
      </c>
      <c r="D1261" s="158" t="s">
        <v>366</v>
      </c>
      <c r="E1261" s="159" t="s">
        <v>34</v>
      </c>
      <c r="F1261" s="160" t="s">
        <v>32</v>
      </c>
      <c r="G1261" s="160" t="s">
        <v>32</v>
      </c>
      <c r="H1261" s="161">
        <v>3.2864157119476269</v>
      </c>
      <c r="I1261" s="158" t="s">
        <v>29</v>
      </c>
      <c r="J1261" s="11"/>
    </row>
    <row r="1262" spans="1:10" ht="14.25" x14ac:dyDescent="0.2">
      <c r="A1262" s="158">
        <v>774</v>
      </c>
      <c r="B1262" s="158">
        <v>2</v>
      </c>
      <c r="C1262" t="s">
        <v>369</v>
      </c>
      <c r="D1262" s="158" t="s">
        <v>366</v>
      </c>
      <c r="E1262" s="159" t="s">
        <v>34</v>
      </c>
      <c r="F1262" s="160" t="s">
        <v>32</v>
      </c>
      <c r="G1262" s="160" t="s">
        <v>32</v>
      </c>
      <c r="H1262" s="161">
        <v>3.7809858031583983</v>
      </c>
      <c r="I1262" s="158" t="s">
        <v>29</v>
      </c>
      <c r="J1262" s="11"/>
    </row>
    <row r="1263" spans="1:10" ht="14.25" x14ac:dyDescent="0.2">
      <c r="A1263" s="158">
        <v>774</v>
      </c>
      <c r="B1263" s="158">
        <v>3</v>
      </c>
      <c r="C1263" t="s">
        <v>369</v>
      </c>
      <c r="D1263" s="158" t="s">
        <v>366</v>
      </c>
      <c r="E1263" s="159" t="s">
        <v>34</v>
      </c>
      <c r="F1263" s="160" t="s">
        <v>32</v>
      </c>
      <c r="G1263" s="160" t="s">
        <v>32</v>
      </c>
      <c r="H1263" s="161">
        <v>4.2481818181818181</v>
      </c>
      <c r="I1263" s="158" t="s">
        <v>29</v>
      </c>
      <c r="J1263" s="11"/>
    </row>
    <row r="1264" spans="1:10" ht="14.25" x14ac:dyDescent="0.2">
      <c r="A1264" s="158">
        <v>774</v>
      </c>
      <c r="B1264" s="158">
        <v>4</v>
      </c>
      <c r="C1264" t="s">
        <v>369</v>
      </c>
      <c r="D1264" s="158" t="s">
        <v>366</v>
      </c>
      <c r="E1264" s="159" t="s">
        <v>34</v>
      </c>
      <c r="F1264" s="160" t="s">
        <v>32</v>
      </c>
      <c r="G1264" s="160" t="s">
        <v>32</v>
      </c>
      <c r="H1264" s="161">
        <v>8.2256097560975618</v>
      </c>
      <c r="I1264" s="158" t="s">
        <v>29</v>
      </c>
      <c r="J1264" s="11"/>
    </row>
    <row r="1265" spans="1:10" ht="14.25" x14ac:dyDescent="0.2">
      <c r="A1265" s="158">
        <v>775</v>
      </c>
      <c r="B1265" s="158">
        <v>1</v>
      </c>
      <c r="C1265" t="s">
        <v>370</v>
      </c>
      <c r="D1265" s="158" t="s">
        <v>366</v>
      </c>
      <c r="E1265" s="159" t="s">
        <v>34</v>
      </c>
      <c r="F1265" s="160" t="s">
        <v>32</v>
      </c>
      <c r="G1265" s="160" t="s">
        <v>32</v>
      </c>
      <c r="H1265" s="161">
        <v>3.0417689134861381</v>
      </c>
      <c r="I1265" s="158" t="s">
        <v>29</v>
      </c>
      <c r="J1265" s="11"/>
    </row>
    <row r="1266" spans="1:10" ht="14.25" x14ac:dyDescent="0.2">
      <c r="A1266" s="158">
        <v>775</v>
      </c>
      <c r="B1266" s="158">
        <v>2</v>
      </c>
      <c r="C1266" t="s">
        <v>370</v>
      </c>
      <c r="D1266" s="158" t="s">
        <v>366</v>
      </c>
      <c r="E1266" s="159" t="s">
        <v>34</v>
      </c>
      <c r="F1266" s="160" t="s">
        <v>32</v>
      </c>
      <c r="G1266" s="160" t="s">
        <v>32</v>
      </c>
      <c r="H1266" s="161">
        <v>3.6697438069023924</v>
      </c>
      <c r="I1266" s="158" t="s">
        <v>29</v>
      </c>
      <c r="J1266" s="11"/>
    </row>
    <row r="1267" spans="1:10" ht="14.25" x14ac:dyDescent="0.2">
      <c r="A1267" s="158">
        <v>775</v>
      </c>
      <c r="B1267" s="158">
        <v>3</v>
      </c>
      <c r="C1267" t="s">
        <v>370</v>
      </c>
      <c r="D1267" s="158" t="s">
        <v>366</v>
      </c>
      <c r="E1267" s="159" t="s">
        <v>34</v>
      </c>
      <c r="F1267" s="160" t="s">
        <v>32</v>
      </c>
      <c r="G1267" s="160" t="s">
        <v>32</v>
      </c>
      <c r="H1267" s="161">
        <v>5.2982555780933067</v>
      </c>
      <c r="I1267" s="158" t="s">
        <v>29</v>
      </c>
      <c r="J1267" s="11"/>
    </row>
    <row r="1268" spans="1:10" ht="14.25" x14ac:dyDescent="0.2">
      <c r="A1268" s="158">
        <v>775</v>
      </c>
      <c r="B1268" s="158">
        <v>4</v>
      </c>
      <c r="C1268" t="s">
        <v>370</v>
      </c>
      <c r="D1268" s="158" t="s">
        <v>366</v>
      </c>
      <c r="E1268" s="159" t="s">
        <v>34</v>
      </c>
      <c r="F1268" s="160" t="s">
        <v>32</v>
      </c>
      <c r="G1268" s="160" t="s">
        <v>32</v>
      </c>
      <c r="H1268" s="161">
        <v>10.115596330275229</v>
      </c>
      <c r="I1268" s="158" t="s">
        <v>29</v>
      </c>
      <c r="J1268" s="11"/>
    </row>
    <row r="1269" spans="1:10" ht="14.25" x14ac:dyDescent="0.2">
      <c r="A1269" s="158">
        <v>776</v>
      </c>
      <c r="B1269" s="158">
        <v>1</v>
      </c>
      <c r="C1269" t="s">
        <v>371</v>
      </c>
      <c r="D1269" s="158" t="s">
        <v>366</v>
      </c>
      <c r="E1269" s="159" t="s">
        <v>34</v>
      </c>
      <c r="F1269" s="160" t="s">
        <v>32</v>
      </c>
      <c r="G1269" s="160" t="s">
        <v>32</v>
      </c>
      <c r="H1269" s="161">
        <v>3.83670260557053</v>
      </c>
      <c r="I1269" s="158" t="s">
        <v>29</v>
      </c>
      <c r="J1269" s="11"/>
    </row>
    <row r="1270" spans="1:10" ht="14.25" x14ac:dyDescent="0.2">
      <c r="A1270" s="158">
        <v>776</v>
      </c>
      <c r="B1270" s="158">
        <v>2</v>
      </c>
      <c r="C1270" t="s">
        <v>371</v>
      </c>
      <c r="D1270" s="158" t="s">
        <v>366</v>
      </c>
      <c r="E1270" s="159" t="s">
        <v>34</v>
      </c>
      <c r="F1270" s="160" t="s">
        <v>32</v>
      </c>
      <c r="G1270" s="160" t="s">
        <v>32</v>
      </c>
      <c r="H1270" s="161">
        <v>3.9961432506887054</v>
      </c>
      <c r="I1270" s="158" t="s">
        <v>29</v>
      </c>
      <c r="J1270" s="11"/>
    </row>
    <row r="1271" spans="1:10" ht="14.25" x14ac:dyDescent="0.2">
      <c r="A1271" s="158">
        <v>776</v>
      </c>
      <c r="B1271" s="158">
        <v>3</v>
      </c>
      <c r="C1271" t="s">
        <v>371</v>
      </c>
      <c r="D1271" s="158" t="s">
        <v>366</v>
      </c>
      <c r="E1271" s="159" t="s">
        <v>34</v>
      </c>
      <c r="F1271" s="160" t="s">
        <v>32</v>
      </c>
      <c r="G1271" s="160" t="s">
        <v>32</v>
      </c>
      <c r="H1271" s="161">
        <v>4.1837237977805177</v>
      </c>
      <c r="I1271" s="158" t="s">
        <v>29</v>
      </c>
      <c r="J1271" s="11"/>
    </row>
    <row r="1272" spans="1:10" ht="14.25" x14ac:dyDescent="0.2">
      <c r="A1272" s="158">
        <v>776</v>
      </c>
      <c r="B1272" s="158">
        <v>4</v>
      </c>
      <c r="C1272" t="s">
        <v>371</v>
      </c>
      <c r="D1272" s="158" t="s">
        <v>366</v>
      </c>
      <c r="E1272" s="159" t="s">
        <v>34</v>
      </c>
      <c r="F1272" s="160" t="s">
        <v>32</v>
      </c>
      <c r="G1272" s="160" t="s">
        <v>32</v>
      </c>
      <c r="H1272" s="161">
        <v>6.1688311688311686</v>
      </c>
      <c r="I1272" s="158" t="s">
        <v>29</v>
      </c>
      <c r="J1272" s="11"/>
    </row>
    <row r="1273" spans="1:10" ht="14.25" x14ac:dyDescent="0.2">
      <c r="A1273" s="158">
        <v>792</v>
      </c>
      <c r="B1273" s="158">
        <v>1</v>
      </c>
      <c r="C1273" t="s">
        <v>372</v>
      </c>
      <c r="D1273" s="158" t="s">
        <v>36</v>
      </c>
      <c r="E1273" s="159" t="s">
        <v>34</v>
      </c>
      <c r="F1273" s="160" t="s">
        <v>32</v>
      </c>
      <c r="G1273" s="160" t="s">
        <v>32</v>
      </c>
      <c r="H1273" s="161">
        <v>3.3742732558139537</v>
      </c>
      <c r="I1273" s="158" t="s">
        <v>29</v>
      </c>
      <c r="J1273" s="11"/>
    </row>
    <row r="1274" spans="1:10" ht="14.25" x14ac:dyDescent="0.2">
      <c r="A1274" s="158">
        <v>792</v>
      </c>
      <c r="B1274" s="158">
        <v>2</v>
      </c>
      <c r="C1274" t="s">
        <v>372</v>
      </c>
      <c r="D1274" s="158" t="s">
        <v>36</v>
      </c>
      <c r="E1274" s="159" t="s">
        <v>34</v>
      </c>
      <c r="F1274" s="160" t="s">
        <v>32</v>
      </c>
      <c r="G1274" s="160" t="s">
        <v>32</v>
      </c>
      <c r="H1274" s="161">
        <v>5.2288805659592175</v>
      </c>
      <c r="I1274" s="158" t="s">
        <v>29</v>
      </c>
      <c r="J1274" s="11"/>
    </row>
    <row r="1275" spans="1:10" ht="14.25" x14ac:dyDescent="0.2">
      <c r="A1275" s="158">
        <v>792</v>
      </c>
      <c r="B1275" s="158">
        <v>3</v>
      </c>
      <c r="C1275" t="s">
        <v>372</v>
      </c>
      <c r="D1275" s="158" t="s">
        <v>36</v>
      </c>
      <c r="E1275" s="159" t="s">
        <v>34</v>
      </c>
      <c r="F1275" s="160" t="s">
        <v>32</v>
      </c>
      <c r="G1275" s="160" t="s">
        <v>32</v>
      </c>
      <c r="H1275" s="161">
        <v>8.3172531214528949</v>
      </c>
      <c r="I1275" s="158" t="s">
        <v>29</v>
      </c>
      <c r="J1275" s="11"/>
    </row>
    <row r="1276" spans="1:10" ht="14.25" x14ac:dyDescent="0.2">
      <c r="A1276" s="158">
        <v>792</v>
      </c>
      <c r="B1276" s="158">
        <v>4</v>
      </c>
      <c r="C1276" t="s">
        <v>372</v>
      </c>
      <c r="D1276" s="158" t="s">
        <v>36</v>
      </c>
      <c r="E1276" s="159" t="s">
        <v>34</v>
      </c>
      <c r="F1276" s="160" t="s">
        <v>32</v>
      </c>
      <c r="G1276" s="160" t="s">
        <v>32</v>
      </c>
      <c r="H1276" s="161">
        <v>15.083850931677018</v>
      </c>
      <c r="I1276" s="158" t="s">
        <v>29</v>
      </c>
      <c r="J1276" s="11"/>
    </row>
    <row r="1277" spans="1:10" ht="14.25" x14ac:dyDescent="0.2">
      <c r="A1277" s="158">
        <v>793</v>
      </c>
      <c r="B1277" s="158">
        <v>1</v>
      </c>
      <c r="C1277" t="s">
        <v>373</v>
      </c>
      <c r="D1277" s="158" t="s">
        <v>36</v>
      </c>
      <c r="E1277" s="159" t="s">
        <v>34</v>
      </c>
      <c r="F1277" s="160" t="s">
        <v>32</v>
      </c>
      <c r="G1277" s="160" t="s">
        <v>32</v>
      </c>
      <c r="H1277" s="161">
        <v>2.8858090499881546</v>
      </c>
      <c r="I1277" s="158" t="s">
        <v>29</v>
      </c>
      <c r="J1277" s="11"/>
    </row>
    <row r="1278" spans="1:10" ht="14.25" x14ac:dyDescent="0.2">
      <c r="A1278" s="158">
        <v>793</v>
      </c>
      <c r="B1278" s="158">
        <v>2</v>
      </c>
      <c r="C1278" t="s">
        <v>373</v>
      </c>
      <c r="D1278" s="158" t="s">
        <v>36</v>
      </c>
      <c r="E1278" s="159" t="s">
        <v>34</v>
      </c>
      <c r="F1278" s="160" t="s">
        <v>32</v>
      </c>
      <c r="G1278" s="160" t="s">
        <v>32</v>
      </c>
      <c r="H1278" s="161">
        <v>4.6911885245901637</v>
      </c>
      <c r="I1278" s="158" t="s">
        <v>29</v>
      </c>
      <c r="J1278" s="11"/>
    </row>
    <row r="1279" spans="1:10" ht="14.25" x14ac:dyDescent="0.2">
      <c r="A1279" s="158">
        <v>793</v>
      </c>
      <c r="B1279" s="158">
        <v>3</v>
      </c>
      <c r="C1279" t="s">
        <v>373</v>
      </c>
      <c r="D1279" s="158" t="s">
        <v>36</v>
      </c>
      <c r="E1279" s="159" t="s">
        <v>34</v>
      </c>
      <c r="F1279" s="160" t="s">
        <v>32</v>
      </c>
      <c r="G1279" s="160" t="s">
        <v>32</v>
      </c>
      <c r="H1279" s="161">
        <v>7.5808270676691727</v>
      </c>
      <c r="I1279" s="158" t="s">
        <v>29</v>
      </c>
      <c r="J1279" s="11"/>
    </row>
    <row r="1280" spans="1:10" ht="14.25" x14ac:dyDescent="0.2">
      <c r="A1280" s="158">
        <v>793</v>
      </c>
      <c r="B1280" s="158">
        <v>4</v>
      </c>
      <c r="C1280" t="s">
        <v>373</v>
      </c>
      <c r="D1280" s="158" t="s">
        <v>36</v>
      </c>
      <c r="E1280" s="159" t="s">
        <v>34</v>
      </c>
      <c r="F1280" s="160" t="s">
        <v>32</v>
      </c>
      <c r="G1280" s="160" t="s">
        <v>32</v>
      </c>
      <c r="H1280" s="161">
        <v>13.287117903930131</v>
      </c>
      <c r="I1280" s="158" t="s">
        <v>29</v>
      </c>
      <c r="J1280" s="11"/>
    </row>
    <row r="1281" spans="1:10" ht="14.25" x14ac:dyDescent="0.2">
      <c r="A1281" s="158">
        <v>794</v>
      </c>
      <c r="B1281" s="158">
        <v>1</v>
      </c>
      <c r="C1281" t="s">
        <v>374</v>
      </c>
      <c r="D1281" s="158" t="s">
        <v>36</v>
      </c>
      <c r="E1281" s="159" t="s">
        <v>34</v>
      </c>
      <c r="F1281" s="160" t="s">
        <v>32</v>
      </c>
      <c r="G1281" s="160" t="s">
        <v>32</v>
      </c>
      <c r="H1281" s="161">
        <v>2.7534722222222223</v>
      </c>
      <c r="I1281" s="158" t="s">
        <v>29</v>
      </c>
      <c r="J1281" s="11"/>
    </row>
    <row r="1282" spans="1:10" ht="14.25" x14ac:dyDescent="0.2">
      <c r="A1282" s="158">
        <v>794</v>
      </c>
      <c r="B1282" s="158">
        <v>2</v>
      </c>
      <c r="C1282" t="s">
        <v>374</v>
      </c>
      <c r="D1282" s="158" t="s">
        <v>36</v>
      </c>
      <c r="E1282" s="159" t="s">
        <v>34</v>
      </c>
      <c r="F1282" s="160" t="s">
        <v>32</v>
      </c>
      <c r="G1282" s="160" t="s">
        <v>32</v>
      </c>
      <c r="H1282" s="161">
        <v>3.8864118895966029</v>
      </c>
      <c r="I1282" s="158" t="s">
        <v>29</v>
      </c>
      <c r="J1282" s="11"/>
    </row>
    <row r="1283" spans="1:10" ht="14.25" x14ac:dyDescent="0.2">
      <c r="A1283" s="158">
        <v>794</v>
      </c>
      <c r="B1283" s="158">
        <v>3</v>
      </c>
      <c r="C1283" t="s">
        <v>374</v>
      </c>
      <c r="D1283" s="158" t="s">
        <v>36</v>
      </c>
      <c r="E1283" s="159" t="s">
        <v>34</v>
      </c>
      <c r="F1283" s="160" t="s">
        <v>32</v>
      </c>
      <c r="G1283" s="160" t="s">
        <v>32</v>
      </c>
      <c r="H1283" s="161">
        <v>6.6886543535620051</v>
      </c>
      <c r="I1283" s="158" t="s">
        <v>29</v>
      </c>
      <c r="J1283" s="11"/>
    </row>
    <row r="1284" spans="1:10" ht="14.25" x14ac:dyDescent="0.2">
      <c r="A1284" s="158">
        <v>794</v>
      </c>
      <c r="B1284" s="158">
        <v>4</v>
      </c>
      <c r="C1284" t="s">
        <v>374</v>
      </c>
      <c r="D1284" s="158" t="s">
        <v>36</v>
      </c>
      <c r="E1284" s="159" t="s">
        <v>34</v>
      </c>
      <c r="F1284" s="160" t="s">
        <v>32</v>
      </c>
      <c r="G1284" s="160" t="s">
        <v>32</v>
      </c>
      <c r="H1284" s="161">
        <v>10.212903225806452</v>
      </c>
      <c r="I1284" s="158" t="s">
        <v>29</v>
      </c>
      <c r="J1284" s="11"/>
    </row>
    <row r="1285" spans="1:10" ht="14.25" x14ac:dyDescent="0.2">
      <c r="A1285" s="158">
        <v>810</v>
      </c>
      <c r="B1285" s="158">
        <v>1</v>
      </c>
      <c r="C1285" t="s">
        <v>375</v>
      </c>
      <c r="D1285" s="158" t="s">
        <v>35</v>
      </c>
      <c r="E1285" s="159" t="s">
        <v>34</v>
      </c>
      <c r="F1285" s="160" t="s">
        <v>32</v>
      </c>
      <c r="G1285" s="160" t="s">
        <v>32</v>
      </c>
      <c r="H1285" s="161">
        <v>2.2230130486358246</v>
      </c>
      <c r="I1285" s="158" t="s">
        <v>29</v>
      </c>
      <c r="J1285" s="11"/>
    </row>
    <row r="1286" spans="1:10" ht="14.25" x14ac:dyDescent="0.2">
      <c r="A1286" s="158">
        <v>810</v>
      </c>
      <c r="B1286" s="158">
        <v>2</v>
      </c>
      <c r="C1286" t="s">
        <v>375</v>
      </c>
      <c r="D1286" s="158" t="s">
        <v>35</v>
      </c>
      <c r="E1286" s="159" t="s">
        <v>34</v>
      </c>
      <c r="F1286" s="160" t="s">
        <v>32</v>
      </c>
      <c r="G1286" s="160" t="s">
        <v>32</v>
      </c>
      <c r="H1286" s="161">
        <v>2.9969040247678018</v>
      </c>
      <c r="I1286" s="158" t="s">
        <v>29</v>
      </c>
      <c r="J1286" s="11"/>
    </row>
    <row r="1287" spans="1:10" ht="14.25" x14ac:dyDescent="0.2">
      <c r="A1287" s="158">
        <v>810</v>
      </c>
      <c r="B1287" s="158">
        <v>3</v>
      </c>
      <c r="C1287" t="s">
        <v>375</v>
      </c>
      <c r="D1287" s="158" t="s">
        <v>35</v>
      </c>
      <c r="E1287" s="159" t="s">
        <v>34</v>
      </c>
      <c r="F1287" s="160" t="s">
        <v>32</v>
      </c>
      <c r="G1287" s="160" t="s">
        <v>32</v>
      </c>
      <c r="H1287" s="161">
        <v>4.4579617834394902</v>
      </c>
      <c r="I1287" s="158" t="s">
        <v>29</v>
      </c>
      <c r="J1287" s="11"/>
    </row>
    <row r="1288" spans="1:10" ht="14.25" x14ac:dyDescent="0.2">
      <c r="A1288" s="158">
        <v>810</v>
      </c>
      <c r="B1288" s="158">
        <v>4</v>
      </c>
      <c r="C1288" t="s">
        <v>375</v>
      </c>
      <c r="D1288" s="158" t="s">
        <v>35</v>
      </c>
      <c r="E1288" s="159" t="s">
        <v>34</v>
      </c>
      <c r="F1288" s="160" t="s">
        <v>32</v>
      </c>
      <c r="G1288" s="160" t="s">
        <v>32</v>
      </c>
      <c r="H1288" s="161">
        <v>7.908077994428969</v>
      </c>
      <c r="I1288" s="158" t="s">
        <v>29</v>
      </c>
      <c r="J1288" s="11"/>
    </row>
    <row r="1289" spans="1:10" ht="14.25" x14ac:dyDescent="0.2">
      <c r="A1289" s="158">
        <v>811</v>
      </c>
      <c r="B1289" s="158">
        <v>1</v>
      </c>
      <c r="C1289" t="s">
        <v>376</v>
      </c>
      <c r="D1289" s="158" t="s">
        <v>35</v>
      </c>
      <c r="E1289" s="159" t="s">
        <v>34</v>
      </c>
      <c r="F1289" s="160" t="s">
        <v>32</v>
      </c>
      <c r="G1289" s="160" t="s">
        <v>32</v>
      </c>
      <c r="H1289" s="161">
        <v>1.5429432446007032</v>
      </c>
      <c r="I1289" s="158" t="s">
        <v>29</v>
      </c>
      <c r="J1289" s="11"/>
    </row>
    <row r="1290" spans="1:10" ht="14.25" x14ac:dyDescent="0.2">
      <c r="A1290" s="158">
        <v>811</v>
      </c>
      <c r="B1290" s="158">
        <v>2</v>
      </c>
      <c r="C1290" t="s">
        <v>376</v>
      </c>
      <c r="D1290" s="158" t="s">
        <v>35</v>
      </c>
      <c r="E1290" s="159" t="s">
        <v>34</v>
      </c>
      <c r="F1290" s="160" t="s">
        <v>32</v>
      </c>
      <c r="G1290" s="160" t="s">
        <v>32</v>
      </c>
      <c r="H1290" s="161">
        <v>2.1606737933268545</v>
      </c>
      <c r="I1290" s="158" t="s">
        <v>29</v>
      </c>
      <c r="J1290" s="11"/>
    </row>
    <row r="1291" spans="1:10" ht="14.25" x14ac:dyDescent="0.2">
      <c r="A1291" s="158">
        <v>811</v>
      </c>
      <c r="B1291" s="158">
        <v>3</v>
      </c>
      <c r="C1291" t="s">
        <v>376</v>
      </c>
      <c r="D1291" s="158" t="s">
        <v>35</v>
      </c>
      <c r="E1291" s="159" t="s">
        <v>34</v>
      </c>
      <c r="F1291" s="160" t="s">
        <v>32</v>
      </c>
      <c r="G1291" s="160" t="s">
        <v>32</v>
      </c>
      <c r="H1291" s="161">
        <v>3.7893518518518516</v>
      </c>
      <c r="I1291" s="158" t="s">
        <v>29</v>
      </c>
      <c r="J1291" s="11"/>
    </row>
    <row r="1292" spans="1:10" ht="14.25" x14ac:dyDescent="0.2">
      <c r="A1292" s="158">
        <v>811</v>
      </c>
      <c r="B1292" s="158">
        <v>4</v>
      </c>
      <c r="C1292" t="s">
        <v>376</v>
      </c>
      <c r="D1292" s="158" t="s">
        <v>35</v>
      </c>
      <c r="E1292" s="159" t="s">
        <v>34</v>
      </c>
      <c r="F1292" s="160" t="s">
        <v>32</v>
      </c>
      <c r="G1292" s="160" t="s">
        <v>32</v>
      </c>
      <c r="H1292" s="161">
        <v>7.2383040935672511</v>
      </c>
      <c r="I1292" s="158" t="s">
        <v>29</v>
      </c>
      <c r="J1292" s="11"/>
    </row>
    <row r="1293" spans="1:10" ht="14.25" x14ac:dyDescent="0.2">
      <c r="A1293" s="158">
        <v>812</v>
      </c>
      <c r="B1293" s="158">
        <v>1</v>
      </c>
      <c r="C1293" t="s">
        <v>377</v>
      </c>
      <c r="D1293" s="158" t="s">
        <v>35</v>
      </c>
      <c r="E1293" s="162">
        <v>0.36557131768899809</v>
      </c>
      <c r="F1293" s="163">
        <v>13620.624078723664</v>
      </c>
      <c r="G1293" s="163">
        <v>590.97</v>
      </c>
      <c r="H1293" s="161">
        <v>1.7284846439419508</v>
      </c>
      <c r="I1293" s="158" t="s">
        <v>56</v>
      </c>
      <c r="J1293" s="11"/>
    </row>
    <row r="1294" spans="1:10" ht="14.25" x14ac:dyDescent="0.2">
      <c r="A1294" s="158">
        <v>812</v>
      </c>
      <c r="B1294" s="158">
        <v>2</v>
      </c>
      <c r="C1294" t="s">
        <v>377</v>
      </c>
      <c r="D1294" s="158" t="s">
        <v>35</v>
      </c>
      <c r="E1294" s="162">
        <v>0.49371840631672365</v>
      </c>
      <c r="F1294" s="163">
        <v>18351.372059216937</v>
      </c>
      <c r="G1294" s="163">
        <f>G1293*1.3</f>
        <v>768.26100000000008</v>
      </c>
      <c r="H1294" s="161">
        <v>2.4892668795959296</v>
      </c>
      <c r="I1294" s="158" t="s">
        <v>56</v>
      </c>
      <c r="J1294" s="11"/>
    </row>
    <row r="1295" spans="1:10" ht="14.25" x14ac:dyDescent="0.2">
      <c r="A1295" s="158">
        <v>812</v>
      </c>
      <c r="B1295" s="158">
        <v>3</v>
      </c>
      <c r="C1295" t="s">
        <v>377</v>
      </c>
      <c r="D1295" s="158" t="s">
        <v>35</v>
      </c>
      <c r="E1295" s="162">
        <v>0.7383258649016885</v>
      </c>
      <c r="F1295" s="163">
        <v>27453.043603804548</v>
      </c>
      <c r="G1295" s="163">
        <f>G1294*1.4</f>
        <v>1075.5654</v>
      </c>
      <c r="H1295" s="161">
        <v>3.4745713029459182</v>
      </c>
      <c r="I1295" s="158" t="s">
        <v>56</v>
      </c>
      <c r="J1295" s="11"/>
    </row>
    <row r="1296" spans="1:10" ht="14.25" x14ac:dyDescent="0.2">
      <c r="A1296" s="158">
        <v>812</v>
      </c>
      <c r="B1296" s="158">
        <v>4</v>
      </c>
      <c r="C1296" t="s">
        <v>377</v>
      </c>
      <c r="D1296" s="158" t="s">
        <v>35</v>
      </c>
      <c r="E1296" s="162">
        <v>1.4171357993052778</v>
      </c>
      <c r="F1296" s="163">
        <v>60154.332781294761</v>
      </c>
      <c r="G1296" s="163">
        <f>G1295*2.1</f>
        <v>2258.6873399999999</v>
      </c>
      <c r="H1296" s="161">
        <v>5.2318871103622575</v>
      </c>
      <c r="I1296" s="158" t="s">
        <v>56</v>
      </c>
      <c r="J1296" s="11"/>
    </row>
    <row r="1297" spans="1:10" ht="14.25" x14ac:dyDescent="0.2">
      <c r="A1297" s="158">
        <v>813</v>
      </c>
      <c r="B1297" s="158">
        <v>1</v>
      </c>
      <c r="C1297" t="s">
        <v>378</v>
      </c>
      <c r="D1297" s="158" t="s">
        <v>36</v>
      </c>
      <c r="E1297" s="162">
        <v>0.56922042647351478</v>
      </c>
      <c r="F1297" s="163">
        <v>21094.279147376183</v>
      </c>
      <c r="G1297" s="163">
        <v>852.98</v>
      </c>
      <c r="H1297" s="161">
        <v>2.8064076346284934</v>
      </c>
      <c r="I1297" s="158" t="s">
        <v>56</v>
      </c>
      <c r="J1297" s="11"/>
    </row>
    <row r="1298" spans="1:10" ht="14.25" x14ac:dyDescent="0.2">
      <c r="A1298" s="158">
        <v>813</v>
      </c>
      <c r="B1298" s="158">
        <v>2</v>
      </c>
      <c r="C1298" t="s">
        <v>378</v>
      </c>
      <c r="D1298" s="158" t="s">
        <v>36</v>
      </c>
      <c r="E1298" s="162">
        <v>0.70328122552065009</v>
      </c>
      <c r="F1298" s="163">
        <v>26926.176300333878</v>
      </c>
      <c r="G1298" s="163">
        <f>G1297*1.2</f>
        <v>1023.576</v>
      </c>
      <c r="H1298" s="161">
        <v>3.5356913183279741</v>
      </c>
      <c r="I1298" s="158" t="s">
        <v>56</v>
      </c>
      <c r="J1298" s="11"/>
    </row>
    <row r="1299" spans="1:10" ht="14.25" x14ac:dyDescent="0.2">
      <c r="A1299" s="158">
        <v>813</v>
      </c>
      <c r="B1299" s="158">
        <v>3</v>
      </c>
      <c r="C1299" t="s">
        <v>378</v>
      </c>
      <c r="D1299" s="158" t="s">
        <v>36</v>
      </c>
      <c r="E1299" s="162">
        <v>1.0441788820015732</v>
      </c>
      <c r="F1299" s="163">
        <v>40947.518339637965</v>
      </c>
      <c r="G1299" s="163">
        <f>G1298*1.5</f>
        <v>1535.364</v>
      </c>
      <c r="H1299" s="161">
        <v>5.0720549893339655</v>
      </c>
      <c r="I1299" s="158" t="s">
        <v>56</v>
      </c>
      <c r="J1299" s="11"/>
    </row>
    <row r="1300" spans="1:10" ht="14.25" x14ac:dyDescent="0.2">
      <c r="A1300" s="158">
        <v>813</v>
      </c>
      <c r="B1300" s="158">
        <v>4</v>
      </c>
      <c r="C1300" t="s">
        <v>378</v>
      </c>
      <c r="D1300" s="158" t="s">
        <v>36</v>
      </c>
      <c r="E1300" s="162">
        <v>2.0194051286309027</v>
      </c>
      <c r="F1300" s="163">
        <v>87458.183577579184</v>
      </c>
      <c r="G1300" s="163">
        <f>G1299*2.1</f>
        <v>3224.2644</v>
      </c>
      <c r="H1300" s="161">
        <v>8.3912310286677911</v>
      </c>
      <c r="I1300" s="158" t="s">
        <v>56</v>
      </c>
      <c r="J1300" s="11"/>
    </row>
    <row r="1301" spans="1:10" ht="14.25" x14ac:dyDescent="0.2">
      <c r="A1301" s="158">
        <v>815</v>
      </c>
      <c r="B1301" s="158">
        <v>1</v>
      </c>
      <c r="C1301" t="s">
        <v>379</v>
      </c>
      <c r="D1301" s="158" t="s">
        <v>35</v>
      </c>
      <c r="E1301" s="162">
        <v>0.42462597625499426</v>
      </c>
      <c r="F1301" s="163">
        <v>17609.32077159455</v>
      </c>
      <c r="G1301" s="163">
        <v>1125.96</v>
      </c>
      <c r="H1301" s="161">
        <v>1.9236334405144695</v>
      </c>
      <c r="I1301" s="158" t="s">
        <v>56</v>
      </c>
      <c r="J1301" s="11"/>
    </row>
    <row r="1302" spans="1:10" ht="14.25" x14ac:dyDescent="0.2">
      <c r="A1302" s="158">
        <v>815</v>
      </c>
      <c r="B1302" s="158">
        <v>2</v>
      </c>
      <c r="C1302" t="s">
        <v>379</v>
      </c>
      <c r="D1302" s="158" t="s">
        <v>35</v>
      </c>
      <c r="E1302" s="162">
        <v>0.54759769637840483</v>
      </c>
      <c r="F1302" s="163">
        <v>22360.401085814647</v>
      </c>
      <c r="G1302" s="163">
        <f>G1301*1.2</f>
        <v>1351.152</v>
      </c>
      <c r="H1302" s="161">
        <v>2.9759405074365706</v>
      </c>
      <c r="I1302" s="158" t="s">
        <v>56</v>
      </c>
      <c r="J1302" s="11"/>
    </row>
    <row r="1303" spans="1:10" ht="14.25" x14ac:dyDescent="0.2">
      <c r="A1303" s="158">
        <v>815</v>
      </c>
      <c r="B1303" s="158">
        <v>3</v>
      </c>
      <c r="C1303" t="s">
        <v>379</v>
      </c>
      <c r="D1303" s="158" t="s">
        <v>35</v>
      </c>
      <c r="E1303" s="162">
        <v>0.92324569198001183</v>
      </c>
      <c r="F1303" s="163">
        <v>37580.146865488226</v>
      </c>
      <c r="G1303" s="163">
        <f>G1302*1.6</f>
        <v>2161.8432000000003</v>
      </c>
      <c r="H1303" s="161">
        <v>4.9173419773095626</v>
      </c>
      <c r="I1303" s="158" t="s">
        <v>56</v>
      </c>
      <c r="J1303" s="11"/>
    </row>
    <row r="1304" spans="1:10" ht="14.25" x14ac:dyDescent="0.2">
      <c r="A1304" s="158">
        <v>815</v>
      </c>
      <c r="B1304" s="158">
        <v>4</v>
      </c>
      <c r="C1304" t="s">
        <v>379</v>
      </c>
      <c r="D1304" s="158" t="s">
        <v>35</v>
      </c>
      <c r="E1304" s="162">
        <v>2.4091929740235805</v>
      </c>
      <c r="F1304" s="163">
        <v>106192.92986504496</v>
      </c>
      <c r="G1304" s="163">
        <f>G1303*2.8</f>
        <v>6053.1609600000002</v>
      </c>
      <c r="H1304" s="161">
        <v>8.1421319796954315</v>
      </c>
      <c r="I1304" s="158" t="s">
        <v>56</v>
      </c>
      <c r="J1304" s="11"/>
    </row>
    <row r="1305" spans="1:10" ht="14.25" x14ac:dyDescent="0.2">
      <c r="A1305" s="158">
        <v>816</v>
      </c>
      <c r="B1305" s="158">
        <v>1</v>
      </c>
      <c r="C1305" t="s">
        <v>380</v>
      </c>
      <c r="D1305" s="158" t="s">
        <v>35</v>
      </c>
      <c r="E1305" s="159" t="s">
        <v>34</v>
      </c>
      <c r="F1305" s="160" t="s">
        <v>32</v>
      </c>
      <c r="G1305" s="160" t="s">
        <v>32</v>
      </c>
      <c r="H1305" s="161">
        <v>1.6810493614083535</v>
      </c>
      <c r="I1305" s="158" t="s">
        <v>29</v>
      </c>
      <c r="J1305" s="11"/>
    </row>
    <row r="1306" spans="1:10" ht="14.25" x14ac:dyDescent="0.2">
      <c r="A1306" s="158">
        <v>816</v>
      </c>
      <c r="B1306" s="158">
        <v>2</v>
      </c>
      <c r="C1306" t="s">
        <v>380</v>
      </c>
      <c r="D1306" s="158" t="s">
        <v>35</v>
      </c>
      <c r="E1306" s="159" t="s">
        <v>34</v>
      </c>
      <c r="F1306" s="160" t="s">
        <v>32</v>
      </c>
      <c r="G1306" s="160" t="s">
        <v>32</v>
      </c>
      <c r="H1306" s="161">
        <v>2.2995994096563357</v>
      </c>
      <c r="I1306" s="158" t="s">
        <v>29</v>
      </c>
      <c r="J1306" s="11"/>
    </row>
    <row r="1307" spans="1:10" ht="14.25" x14ac:dyDescent="0.2">
      <c r="A1307" s="158">
        <v>816</v>
      </c>
      <c r="B1307" s="158">
        <v>3</v>
      </c>
      <c r="C1307" t="s">
        <v>380</v>
      </c>
      <c r="D1307" s="158" t="s">
        <v>35</v>
      </c>
      <c r="E1307" s="159" t="s">
        <v>34</v>
      </c>
      <c r="F1307" s="160" t="s">
        <v>32</v>
      </c>
      <c r="G1307" s="160" t="s">
        <v>32</v>
      </c>
      <c r="H1307" s="161">
        <v>3.0873352165725048</v>
      </c>
      <c r="I1307" s="158" t="s">
        <v>29</v>
      </c>
      <c r="J1307" s="11"/>
    </row>
    <row r="1308" spans="1:10" ht="14.25" x14ac:dyDescent="0.2">
      <c r="A1308" s="158">
        <v>816</v>
      </c>
      <c r="B1308" s="158">
        <v>4</v>
      </c>
      <c r="C1308" t="s">
        <v>380</v>
      </c>
      <c r="D1308" s="158" t="s">
        <v>35</v>
      </c>
      <c r="E1308" s="159" t="s">
        <v>34</v>
      </c>
      <c r="F1308" s="160" t="s">
        <v>32</v>
      </c>
      <c r="G1308" s="160" t="s">
        <v>32</v>
      </c>
      <c r="H1308" s="161">
        <v>4.8821292775665404</v>
      </c>
      <c r="I1308" s="158" t="s">
        <v>29</v>
      </c>
      <c r="J1308" s="11"/>
    </row>
    <row r="1309" spans="1:10" ht="14.25" x14ac:dyDescent="0.2">
      <c r="A1309" s="158">
        <v>817</v>
      </c>
      <c r="B1309" s="158">
        <v>1</v>
      </c>
      <c r="C1309" t="s">
        <v>381</v>
      </c>
      <c r="D1309" s="158" t="s">
        <v>35</v>
      </c>
      <c r="E1309" s="159" t="s">
        <v>34</v>
      </c>
      <c r="F1309" s="160" t="s">
        <v>32</v>
      </c>
      <c r="G1309" s="160" t="s">
        <v>32</v>
      </c>
      <c r="H1309" s="161">
        <v>2.1055982025837858</v>
      </c>
      <c r="I1309" s="158" t="s">
        <v>29</v>
      </c>
      <c r="J1309" s="11"/>
    </row>
    <row r="1310" spans="1:10" ht="14.25" x14ac:dyDescent="0.2">
      <c r="A1310" s="158">
        <v>817</v>
      </c>
      <c r="B1310" s="158">
        <v>2</v>
      </c>
      <c r="C1310" t="s">
        <v>381</v>
      </c>
      <c r="D1310" s="158" t="s">
        <v>35</v>
      </c>
      <c r="E1310" s="159" t="s">
        <v>34</v>
      </c>
      <c r="F1310" s="160" t="s">
        <v>32</v>
      </c>
      <c r="G1310" s="160" t="s">
        <v>32</v>
      </c>
      <c r="H1310" s="161">
        <v>2.7791958366891767</v>
      </c>
      <c r="I1310" s="158" t="s">
        <v>29</v>
      </c>
      <c r="J1310" s="11"/>
    </row>
    <row r="1311" spans="1:10" ht="14.25" x14ac:dyDescent="0.2">
      <c r="A1311" s="158">
        <v>817</v>
      </c>
      <c r="B1311" s="158">
        <v>3</v>
      </c>
      <c r="C1311" t="s">
        <v>381</v>
      </c>
      <c r="D1311" s="158" t="s">
        <v>35</v>
      </c>
      <c r="E1311" s="159" t="s">
        <v>34</v>
      </c>
      <c r="F1311" s="160" t="s">
        <v>32</v>
      </c>
      <c r="G1311" s="160" t="s">
        <v>32</v>
      </c>
      <c r="H1311" s="161">
        <v>3.750965783664459</v>
      </c>
      <c r="I1311" s="158" t="s">
        <v>29</v>
      </c>
      <c r="J1311" s="11"/>
    </row>
    <row r="1312" spans="1:10" ht="14.25" x14ac:dyDescent="0.2">
      <c r="A1312" s="158">
        <v>817</v>
      </c>
      <c r="B1312" s="158">
        <v>4</v>
      </c>
      <c r="C1312" t="s">
        <v>381</v>
      </c>
      <c r="D1312" s="158" t="s">
        <v>35</v>
      </c>
      <c r="E1312" s="159" t="s">
        <v>34</v>
      </c>
      <c r="F1312" s="160" t="s">
        <v>32</v>
      </c>
      <c r="G1312" s="160" t="s">
        <v>32</v>
      </c>
      <c r="H1312" s="161">
        <v>5.7138408843219679</v>
      </c>
      <c r="I1312" s="158" t="s">
        <v>29</v>
      </c>
      <c r="J1312" s="11"/>
    </row>
    <row r="1313" spans="1:10" ht="14.25" x14ac:dyDescent="0.2">
      <c r="A1313" s="158">
        <v>841</v>
      </c>
      <c r="B1313" s="158">
        <v>1</v>
      </c>
      <c r="C1313" t="s">
        <v>382</v>
      </c>
      <c r="D1313" s="158" t="s">
        <v>36</v>
      </c>
      <c r="E1313" s="159" t="s">
        <v>34</v>
      </c>
      <c r="F1313" s="160" t="s">
        <v>32</v>
      </c>
      <c r="G1313" s="160" t="s">
        <v>32</v>
      </c>
      <c r="H1313" s="161">
        <v>14</v>
      </c>
      <c r="I1313" s="158" t="s">
        <v>29</v>
      </c>
      <c r="J1313" s="11"/>
    </row>
    <row r="1314" spans="1:10" ht="14.25" x14ac:dyDescent="0.2">
      <c r="A1314" s="158">
        <v>841</v>
      </c>
      <c r="B1314" s="158">
        <v>2</v>
      </c>
      <c r="C1314" t="s">
        <v>382</v>
      </c>
      <c r="D1314" s="158" t="s">
        <v>36</v>
      </c>
      <c r="E1314" s="159" t="s">
        <v>34</v>
      </c>
      <c r="F1314" s="160" t="s">
        <v>32</v>
      </c>
      <c r="G1314" s="160" t="s">
        <v>32</v>
      </c>
      <c r="H1314" s="161">
        <v>14</v>
      </c>
      <c r="I1314" s="158" t="s">
        <v>29</v>
      </c>
      <c r="J1314" s="11"/>
    </row>
    <row r="1315" spans="1:10" ht="14.25" x14ac:dyDescent="0.2">
      <c r="A1315" s="158">
        <v>841</v>
      </c>
      <c r="B1315" s="158">
        <v>3</v>
      </c>
      <c r="C1315" t="s">
        <v>382</v>
      </c>
      <c r="D1315" s="158" t="s">
        <v>36</v>
      </c>
      <c r="E1315" s="159" t="s">
        <v>34</v>
      </c>
      <c r="F1315" s="160" t="s">
        <v>32</v>
      </c>
      <c r="G1315" s="160" t="s">
        <v>32</v>
      </c>
      <c r="H1315" s="161">
        <v>23.354609929078013</v>
      </c>
      <c r="I1315" s="158" t="s">
        <v>29</v>
      </c>
      <c r="J1315" s="11"/>
    </row>
    <row r="1316" spans="1:10" ht="14.25" x14ac:dyDescent="0.2">
      <c r="A1316" s="158">
        <v>841</v>
      </c>
      <c r="B1316" s="158">
        <v>4</v>
      </c>
      <c r="C1316" t="s">
        <v>382</v>
      </c>
      <c r="D1316" s="158" t="s">
        <v>36</v>
      </c>
      <c r="E1316" s="159" t="s">
        <v>34</v>
      </c>
      <c r="F1316" s="160" t="s">
        <v>32</v>
      </c>
      <c r="G1316" s="160" t="s">
        <v>32</v>
      </c>
      <c r="H1316" s="161">
        <v>38.945273631840799</v>
      </c>
      <c r="I1316" s="158" t="s">
        <v>29</v>
      </c>
      <c r="J1316" s="11"/>
    </row>
    <row r="1317" spans="1:10" ht="14.25" x14ac:dyDescent="0.2">
      <c r="A1317" s="158">
        <v>842</v>
      </c>
      <c r="B1317" s="158">
        <v>1</v>
      </c>
      <c r="C1317" t="s">
        <v>383</v>
      </c>
      <c r="D1317" s="158" t="s">
        <v>36</v>
      </c>
      <c r="E1317" s="159" t="s">
        <v>34</v>
      </c>
      <c r="F1317" s="160" t="s">
        <v>32</v>
      </c>
      <c r="G1317" s="160" t="s">
        <v>32</v>
      </c>
      <c r="H1317" s="161">
        <v>4.0897250361794502</v>
      </c>
      <c r="I1317" s="158" t="s">
        <v>29</v>
      </c>
      <c r="J1317" s="11"/>
    </row>
    <row r="1318" spans="1:10" ht="14.25" x14ac:dyDescent="0.2">
      <c r="A1318" s="158">
        <v>842</v>
      </c>
      <c r="B1318" s="158">
        <v>2</v>
      </c>
      <c r="C1318" t="s">
        <v>383</v>
      </c>
      <c r="D1318" s="158" t="s">
        <v>36</v>
      </c>
      <c r="E1318" s="159" t="s">
        <v>34</v>
      </c>
      <c r="F1318" s="160" t="s">
        <v>32</v>
      </c>
      <c r="G1318" s="160" t="s">
        <v>32</v>
      </c>
      <c r="H1318" s="161">
        <v>7.4010498687664041</v>
      </c>
      <c r="I1318" s="158" t="s">
        <v>29</v>
      </c>
      <c r="J1318" s="11"/>
    </row>
    <row r="1319" spans="1:10" ht="14.25" x14ac:dyDescent="0.2">
      <c r="A1319" s="158">
        <v>842</v>
      </c>
      <c r="B1319" s="158">
        <v>3</v>
      </c>
      <c r="C1319" t="s">
        <v>383</v>
      </c>
      <c r="D1319" s="158" t="s">
        <v>36</v>
      </c>
      <c r="E1319" s="159" t="s">
        <v>34</v>
      </c>
      <c r="F1319" s="160" t="s">
        <v>32</v>
      </c>
      <c r="G1319" s="160" t="s">
        <v>32</v>
      </c>
      <c r="H1319" s="161">
        <v>12.848623853211009</v>
      </c>
      <c r="I1319" s="158" t="s">
        <v>29</v>
      </c>
      <c r="J1319" s="11"/>
    </row>
    <row r="1320" spans="1:10" ht="14.25" x14ac:dyDescent="0.2">
      <c r="A1320" s="158">
        <v>842</v>
      </c>
      <c r="B1320" s="158">
        <v>4</v>
      </c>
      <c r="C1320" t="s">
        <v>383</v>
      </c>
      <c r="D1320" s="158" t="s">
        <v>36</v>
      </c>
      <c r="E1320" s="159" t="s">
        <v>34</v>
      </c>
      <c r="F1320" s="160" t="s">
        <v>32</v>
      </c>
      <c r="G1320" s="160" t="s">
        <v>32</v>
      </c>
      <c r="H1320" s="161">
        <v>25.990353697749196</v>
      </c>
      <c r="I1320" s="158" t="s">
        <v>29</v>
      </c>
      <c r="J1320" s="11"/>
    </row>
    <row r="1321" spans="1:10" ht="14.25" x14ac:dyDescent="0.2">
      <c r="A1321" s="158">
        <v>843</v>
      </c>
      <c r="B1321" s="158">
        <v>1</v>
      </c>
      <c r="C1321" t="s">
        <v>384</v>
      </c>
      <c r="D1321" s="158" t="s">
        <v>36</v>
      </c>
      <c r="E1321" s="162">
        <v>0.57960382959552248</v>
      </c>
      <c r="F1321" s="163">
        <v>27245.789192726108</v>
      </c>
      <c r="G1321" s="163">
        <v>689.45</v>
      </c>
      <c r="H1321" s="161">
        <v>2.9812206572769955</v>
      </c>
      <c r="I1321" s="158" t="s">
        <v>56</v>
      </c>
      <c r="J1321" s="11"/>
    </row>
    <row r="1322" spans="1:10" ht="14.25" x14ac:dyDescent="0.2">
      <c r="A1322" s="158">
        <v>843</v>
      </c>
      <c r="B1322" s="158">
        <v>2</v>
      </c>
      <c r="C1322" t="s">
        <v>384</v>
      </c>
      <c r="D1322" s="158" t="s">
        <v>36</v>
      </c>
      <c r="E1322" s="162">
        <v>0.98408486770288128</v>
      </c>
      <c r="F1322" s="163">
        <v>43370.151276389719</v>
      </c>
      <c r="G1322" s="163">
        <f>G1321*1.5</f>
        <v>1034.1750000000002</v>
      </c>
      <c r="H1322" s="161">
        <v>4.443708609271523</v>
      </c>
      <c r="I1322" s="158" t="s">
        <v>56</v>
      </c>
      <c r="J1322" s="11"/>
    </row>
    <row r="1323" spans="1:10" ht="14.25" x14ac:dyDescent="0.2">
      <c r="A1323" s="158">
        <v>843</v>
      </c>
      <c r="B1323" s="158">
        <v>3</v>
      </c>
      <c r="C1323" t="s">
        <v>384</v>
      </c>
      <c r="D1323" s="158" t="s">
        <v>36</v>
      </c>
      <c r="E1323" s="162">
        <v>1.3827870455176998</v>
      </c>
      <c r="F1323" s="163">
        <v>65465.047960935466</v>
      </c>
      <c r="G1323" s="163">
        <f>G1322*1.5</f>
        <v>1551.2625000000003</v>
      </c>
      <c r="H1323" s="161">
        <v>6.35</v>
      </c>
      <c r="I1323" s="158" t="s">
        <v>56</v>
      </c>
      <c r="J1323" s="11"/>
    </row>
    <row r="1324" spans="1:10" ht="14.25" x14ac:dyDescent="0.2">
      <c r="A1324" s="158">
        <v>843</v>
      </c>
      <c r="B1324" s="158">
        <v>4</v>
      </c>
      <c r="C1324" t="s">
        <v>384</v>
      </c>
      <c r="D1324" s="158" t="s">
        <v>36</v>
      </c>
      <c r="E1324" s="162">
        <v>5.0873732929955766</v>
      </c>
      <c r="F1324" s="163">
        <v>240439.73440541103</v>
      </c>
      <c r="G1324" s="163">
        <f>G1323*3.6</f>
        <v>5584.545000000001</v>
      </c>
      <c r="H1324" s="161">
        <v>10.893491124260356</v>
      </c>
      <c r="I1324" s="158" t="s">
        <v>56</v>
      </c>
      <c r="J1324" s="11"/>
    </row>
    <row r="1325" spans="1:10" ht="14.25" x14ac:dyDescent="0.2">
      <c r="A1325" s="158">
        <v>844</v>
      </c>
      <c r="B1325" s="158">
        <v>1</v>
      </c>
      <c r="C1325" t="s">
        <v>385</v>
      </c>
      <c r="D1325" s="158" t="s">
        <v>36</v>
      </c>
      <c r="E1325" s="162">
        <v>0.4420708205526771</v>
      </c>
      <c r="F1325" s="163">
        <v>21027.805037110596</v>
      </c>
      <c r="G1325" s="163">
        <v>692.23</v>
      </c>
      <c r="H1325" s="161">
        <v>2.1871055004508566</v>
      </c>
      <c r="I1325" s="158" t="s">
        <v>56</v>
      </c>
      <c r="J1325" s="11"/>
    </row>
    <row r="1326" spans="1:10" ht="14.25" x14ac:dyDescent="0.2">
      <c r="A1326" s="158">
        <v>844</v>
      </c>
      <c r="B1326" s="158">
        <v>2</v>
      </c>
      <c r="C1326" t="s">
        <v>385</v>
      </c>
      <c r="D1326" s="158" t="s">
        <v>36</v>
      </c>
      <c r="E1326" s="162">
        <v>0.75117819126708107</v>
      </c>
      <c r="F1326" s="163">
        <v>37249.328084857974</v>
      </c>
      <c r="G1326" s="163">
        <f>G1325*1.7</f>
        <v>1176.7909999999999</v>
      </c>
      <c r="H1326" s="161">
        <v>3.7350230414746544</v>
      </c>
      <c r="I1326" s="158" t="s">
        <v>56</v>
      </c>
      <c r="J1326" s="11"/>
    </row>
    <row r="1327" spans="1:10" ht="14.25" x14ac:dyDescent="0.2">
      <c r="A1327" s="158">
        <v>844</v>
      </c>
      <c r="B1327" s="158">
        <v>3</v>
      </c>
      <c r="C1327" t="s">
        <v>385</v>
      </c>
      <c r="D1327" s="158" t="s">
        <v>36</v>
      </c>
      <c r="E1327" s="162">
        <v>1.2340428972761124</v>
      </c>
      <c r="F1327" s="163">
        <v>52362.137166894659</v>
      </c>
      <c r="G1327" s="163">
        <f>G1326*1.4</f>
        <v>1647.5073999999997</v>
      </c>
      <c r="H1327" s="161">
        <v>5.5938189845474611</v>
      </c>
      <c r="I1327" s="158" t="s">
        <v>56</v>
      </c>
      <c r="J1327" s="11"/>
    </row>
    <row r="1328" spans="1:10" ht="14.25" x14ac:dyDescent="0.2">
      <c r="A1328" s="158">
        <v>844</v>
      </c>
      <c r="B1328" s="158">
        <v>4</v>
      </c>
      <c r="C1328" t="s">
        <v>385</v>
      </c>
      <c r="D1328" s="158" t="s">
        <v>36</v>
      </c>
      <c r="E1328" s="162">
        <v>2.7686824688531932</v>
      </c>
      <c r="F1328" s="163">
        <v>109333.46842123532</v>
      </c>
      <c r="G1328" s="163">
        <f>G1327*2</f>
        <v>3295.0147999999995</v>
      </c>
      <c r="H1328" s="161">
        <v>10.372340425531915</v>
      </c>
      <c r="I1328" s="158" t="s">
        <v>56</v>
      </c>
      <c r="J1328" s="11"/>
    </row>
    <row r="1329" spans="1:10" ht="14.25" x14ac:dyDescent="0.2">
      <c r="A1329" s="158">
        <v>850</v>
      </c>
      <c r="B1329" s="158">
        <v>1</v>
      </c>
      <c r="C1329" t="s">
        <v>386</v>
      </c>
      <c r="D1329" s="158" t="s">
        <v>17</v>
      </c>
      <c r="E1329" s="159" t="s">
        <v>34</v>
      </c>
      <c r="F1329" s="160" t="s">
        <v>32</v>
      </c>
      <c r="G1329" s="160" t="s">
        <v>32</v>
      </c>
      <c r="H1329" s="161">
        <v>2.6542627048042209</v>
      </c>
      <c r="I1329" s="158" t="s">
        <v>29</v>
      </c>
      <c r="J1329" s="11"/>
    </row>
    <row r="1330" spans="1:10" ht="14.25" x14ac:dyDescent="0.2">
      <c r="A1330" s="158">
        <v>850</v>
      </c>
      <c r="B1330" s="158">
        <v>2</v>
      </c>
      <c r="C1330" t="s">
        <v>386</v>
      </c>
      <c r="D1330" s="158" t="s">
        <v>17</v>
      </c>
      <c r="E1330" s="159" t="s">
        <v>34</v>
      </c>
      <c r="F1330" s="160" t="s">
        <v>32</v>
      </c>
      <c r="G1330" s="160" t="s">
        <v>32</v>
      </c>
      <c r="H1330" s="161">
        <v>4.2489350372736956</v>
      </c>
      <c r="I1330" s="158" t="s">
        <v>29</v>
      </c>
    </row>
    <row r="1331" spans="1:10" ht="14.25" x14ac:dyDescent="0.2">
      <c r="A1331" s="158">
        <v>850</v>
      </c>
      <c r="B1331" s="158">
        <v>3</v>
      </c>
      <c r="C1331" t="s">
        <v>386</v>
      </c>
      <c r="D1331" s="158" t="s">
        <v>17</v>
      </c>
      <c r="E1331" s="159" t="s">
        <v>34</v>
      </c>
      <c r="F1331" s="160" t="s">
        <v>32</v>
      </c>
      <c r="G1331" s="160" t="s">
        <v>32</v>
      </c>
      <c r="H1331" s="161">
        <v>9.1101973684210531</v>
      </c>
      <c r="I1331" s="158" t="s">
        <v>29</v>
      </c>
    </row>
    <row r="1332" spans="1:10" ht="14.25" x14ac:dyDescent="0.2">
      <c r="A1332" s="158">
        <v>850</v>
      </c>
      <c r="B1332" s="158">
        <v>4</v>
      </c>
      <c r="C1332" t="s">
        <v>386</v>
      </c>
      <c r="D1332" s="158" t="s">
        <v>17</v>
      </c>
      <c r="E1332" s="159" t="s">
        <v>34</v>
      </c>
      <c r="F1332" s="160" t="s">
        <v>32</v>
      </c>
      <c r="G1332" s="160" t="s">
        <v>32</v>
      </c>
      <c r="H1332" s="161">
        <v>24.233009708737864</v>
      </c>
      <c r="I1332" s="158" t="s">
        <v>29</v>
      </c>
    </row>
    <row r="1333" spans="1:10" ht="14.25" x14ac:dyDescent="0.2">
      <c r="A1333" s="158">
        <v>860</v>
      </c>
      <c r="B1333" s="158">
        <v>1</v>
      </c>
      <c r="C1333" t="s">
        <v>387</v>
      </c>
      <c r="D1333" s="158" t="s">
        <v>17</v>
      </c>
      <c r="E1333" s="159" t="s">
        <v>34</v>
      </c>
      <c r="F1333" s="160" t="s">
        <v>32</v>
      </c>
      <c r="G1333" s="160" t="s">
        <v>32</v>
      </c>
      <c r="H1333" s="161">
        <v>10.994591671173607</v>
      </c>
      <c r="I1333" s="158" t="s">
        <v>29</v>
      </c>
    </row>
    <row r="1334" spans="1:10" ht="14.25" x14ac:dyDescent="0.2">
      <c r="A1334" s="158">
        <v>860</v>
      </c>
      <c r="B1334" s="158">
        <v>2</v>
      </c>
      <c r="C1334" t="s">
        <v>387</v>
      </c>
      <c r="D1334" s="158" t="s">
        <v>17</v>
      </c>
      <c r="E1334" s="159" t="s">
        <v>34</v>
      </c>
      <c r="F1334" s="160" t="s">
        <v>32</v>
      </c>
      <c r="G1334" s="160" t="s">
        <v>32</v>
      </c>
      <c r="H1334" s="161">
        <v>12.898308399335093</v>
      </c>
      <c r="I1334" s="158" t="s">
        <v>29</v>
      </c>
    </row>
    <row r="1335" spans="1:10" ht="14.25" x14ac:dyDescent="0.2">
      <c r="A1335" s="158">
        <v>860</v>
      </c>
      <c r="B1335" s="158">
        <v>3</v>
      </c>
      <c r="C1335" t="s">
        <v>387</v>
      </c>
      <c r="D1335" s="158" t="s">
        <v>17</v>
      </c>
      <c r="E1335" s="159" t="s">
        <v>34</v>
      </c>
      <c r="F1335" s="160" t="s">
        <v>32</v>
      </c>
      <c r="G1335" s="160" t="s">
        <v>32</v>
      </c>
      <c r="H1335" s="161">
        <v>14.756426735218509</v>
      </c>
      <c r="I1335" s="158" t="s">
        <v>29</v>
      </c>
    </row>
    <row r="1336" spans="1:10" ht="14.25" x14ac:dyDescent="0.2">
      <c r="A1336" s="158">
        <v>860</v>
      </c>
      <c r="B1336" s="158">
        <v>4</v>
      </c>
      <c r="C1336" t="s">
        <v>387</v>
      </c>
      <c r="D1336" s="158" t="s">
        <v>17</v>
      </c>
      <c r="E1336" s="159" t="s">
        <v>34</v>
      </c>
      <c r="F1336" s="160" t="s">
        <v>32</v>
      </c>
      <c r="G1336" s="160" t="s">
        <v>32</v>
      </c>
      <c r="H1336" s="161">
        <v>16.929211469534049</v>
      </c>
      <c r="I1336" s="158" t="s">
        <v>29</v>
      </c>
    </row>
    <row r="1337" spans="1:10" ht="14.25" x14ac:dyDescent="0.2">
      <c r="A1337" s="158">
        <v>861</v>
      </c>
      <c r="B1337" s="158">
        <v>1</v>
      </c>
      <c r="C1337" t="s">
        <v>388</v>
      </c>
      <c r="D1337" s="158" t="s">
        <v>35</v>
      </c>
      <c r="E1337" s="162">
        <v>0.47620528479841862</v>
      </c>
      <c r="F1337" s="163">
        <v>21217.652272920481</v>
      </c>
      <c r="G1337" s="163">
        <v>612.58000000000004</v>
      </c>
      <c r="H1337" s="161">
        <v>2.6012728823568008</v>
      </c>
      <c r="I1337" s="158" t="s">
        <v>56</v>
      </c>
    </row>
    <row r="1338" spans="1:10" ht="14.25" x14ac:dyDescent="0.2">
      <c r="A1338" s="158">
        <v>861</v>
      </c>
      <c r="B1338" s="158">
        <v>2</v>
      </c>
      <c r="C1338" t="s">
        <v>388</v>
      </c>
      <c r="D1338" s="158" t="s">
        <v>35</v>
      </c>
      <c r="E1338" s="162">
        <v>0.59407006066878032</v>
      </c>
      <c r="F1338" s="163">
        <v>23680.425091473091</v>
      </c>
      <c r="G1338" s="163">
        <f>G1337*1.1</f>
        <v>673.83800000000008</v>
      </c>
      <c r="H1338" s="161">
        <v>3.9380037664783427</v>
      </c>
      <c r="I1338" s="158" t="s">
        <v>56</v>
      </c>
    </row>
    <row r="1339" spans="1:10" ht="14.25" x14ac:dyDescent="0.2">
      <c r="A1339" s="158">
        <v>861</v>
      </c>
      <c r="B1339" s="158">
        <v>3</v>
      </c>
      <c r="C1339" t="s">
        <v>388</v>
      </c>
      <c r="D1339" s="158" t="s">
        <v>35</v>
      </c>
      <c r="E1339" s="162">
        <v>0.85328850179369564</v>
      </c>
      <c r="F1339" s="163">
        <v>33609.187765388633</v>
      </c>
      <c r="G1339" s="163">
        <f>G1338*1.4</f>
        <v>943.3732</v>
      </c>
      <c r="H1339" s="161">
        <v>5.9842540939355766</v>
      </c>
      <c r="I1339" s="158" t="s">
        <v>56</v>
      </c>
    </row>
    <row r="1340" spans="1:10" ht="14.25" x14ac:dyDescent="0.2">
      <c r="A1340" s="158">
        <v>861</v>
      </c>
      <c r="B1340" s="158">
        <v>4</v>
      </c>
      <c r="C1340" t="s">
        <v>388</v>
      </c>
      <c r="D1340" s="158" t="s">
        <v>35</v>
      </c>
      <c r="E1340" s="162">
        <v>1.40646208908794</v>
      </c>
      <c r="F1340" s="163">
        <v>60951.354990112843</v>
      </c>
      <c r="G1340" s="163">
        <f>G1339*1.8</f>
        <v>1698.07176</v>
      </c>
      <c r="H1340" s="161">
        <v>9.2828070175438597</v>
      </c>
      <c r="I1340" s="158" t="s">
        <v>56</v>
      </c>
    </row>
    <row r="1341" spans="1:10" ht="14.25" x14ac:dyDescent="0.2">
      <c r="A1341" s="158">
        <v>862</v>
      </c>
      <c r="B1341" s="158">
        <v>1</v>
      </c>
      <c r="C1341" t="s">
        <v>389</v>
      </c>
      <c r="D1341" s="158" t="s">
        <v>35</v>
      </c>
      <c r="E1341" s="159" t="s">
        <v>34</v>
      </c>
      <c r="F1341" s="160" t="s">
        <v>32</v>
      </c>
      <c r="G1341" s="160" t="s">
        <v>32</v>
      </c>
      <c r="H1341" s="161">
        <v>8.2820670833700145</v>
      </c>
      <c r="I1341" s="158" t="s">
        <v>29</v>
      </c>
    </row>
    <row r="1342" spans="1:10" ht="14.25" x14ac:dyDescent="0.2">
      <c r="A1342" s="158">
        <v>862</v>
      </c>
      <c r="B1342" s="158">
        <v>2</v>
      </c>
      <c r="C1342" t="s">
        <v>389</v>
      </c>
      <c r="D1342" s="158" t="s">
        <v>35</v>
      </c>
      <c r="E1342" s="159" t="s">
        <v>34</v>
      </c>
      <c r="F1342" s="160" t="s">
        <v>32</v>
      </c>
      <c r="G1342" s="160" t="s">
        <v>32</v>
      </c>
      <c r="H1342" s="161">
        <v>10.842268041237114</v>
      </c>
      <c r="I1342" s="158" t="s">
        <v>29</v>
      </c>
    </row>
    <row r="1343" spans="1:10" ht="14.25" x14ac:dyDescent="0.2">
      <c r="A1343" s="158">
        <v>862</v>
      </c>
      <c r="B1343" s="158">
        <v>3</v>
      </c>
      <c r="C1343" t="s">
        <v>389</v>
      </c>
      <c r="D1343" s="158" t="s">
        <v>35</v>
      </c>
      <c r="E1343" s="159" t="s">
        <v>34</v>
      </c>
      <c r="F1343" s="160" t="s">
        <v>32</v>
      </c>
      <c r="G1343" s="160" t="s">
        <v>32</v>
      </c>
      <c r="H1343" s="161">
        <v>12.536775399958445</v>
      </c>
      <c r="I1343" s="158" t="s">
        <v>29</v>
      </c>
    </row>
    <row r="1344" spans="1:10" ht="14.25" x14ac:dyDescent="0.2">
      <c r="A1344" s="158">
        <v>862</v>
      </c>
      <c r="B1344" s="158">
        <v>4</v>
      </c>
      <c r="C1344" t="s">
        <v>389</v>
      </c>
      <c r="D1344" s="158" t="s">
        <v>35</v>
      </c>
      <c r="E1344" s="159" t="s">
        <v>34</v>
      </c>
      <c r="F1344" s="160" t="s">
        <v>32</v>
      </c>
      <c r="G1344" s="160" t="s">
        <v>32</v>
      </c>
      <c r="H1344" s="161">
        <v>12.536775399958445</v>
      </c>
      <c r="I1344" s="158" t="s">
        <v>29</v>
      </c>
    </row>
    <row r="1345" spans="1:9" ht="14.25" x14ac:dyDescent="0.2">
      <c r="A1345" s="158">
        <v>863</v>
      </c>
      <c r="B1345" s="158">
        <v>1</v>
      </c>
      <c r="C1345" t="s">
        <v>390</v>
      </c>
      <c r="D1345" s="158" t="s">
        <v>35</v>
      </c>
      <c r="E1345" s="159" t="s">
        <v>34</v>
      </c>
      <c r="F1345" s="160" t="s">
        <v>32</v>
      </c>
      <c r="G1345" s="160" t="s">
        <v>32</v>
      </c>
      <c r="H1345" s="161">
        <v>7.738562091503268</v>
      </c>
      <c r="I1345" s="158" t="s">
        <v>29</v>
      </c>
    </row>
    <row r="1346" spans="1:9" ht="14.25" x14ac:dyDescent="0.2">
      <c r="A1346" s="158">
        <v>863</v>
      </c>
      <c r="B1346" s="158">
        <v>2</v>
      </c>
      <c r="C1346" t="s">
        <v>390</v>
      </c>
      <c r="D1346" s="158" t="s">
        <v>35</v>
      </c>
      <c r="E1346" s="159" t="s">
        <v>34</v>
      </c>
      <c r="F1346" s="160" t="s">
        <v>32</v>
      </c>
      <c r="G1346" s="160" t="s">
        <v>32</v>
      </c>
      <c r="H1346" s="161">
        <v>16.744303797468355</v>
      </c>
      <c r="I1346" s="158" t="s">
        <v>29</v>
      </c>
    </row>
    <row r="1347" spans="1:9" ht="14.25" x14ac:dyDescent="0.2">
      <c r="A1347" s="158">
        <v>863</v>
      </c>
      <c r="B1347" s="158">
        <v>3</v>
      </c>
      <c r="C1347" t="s">
        <v>390</v>
      </c>
      <c r="D1347" s="158" t="s">
        <v>35</v>
      </c>
      <c r="E1347" s="159" t="s">
        <v>34</v>
      </c>
      <c r="F1347" s="160" t="s">
        <v>32</v>
      </c>
      <c r="G1347" s="160" t="s">
        <v>32</v>
      </c>
      <c r="H1347" s="161">
        <v>30.918439716312058</v>
      </c>
      <c r="I1347" s="158" t="s">
        <v>29</v>
      </c>
    </row>
    <row r="1348" spans="1:9" ht="14.25" x14ac:dyDescent="0.2">
      <c r="A1348" s="158">
        <v>863</v>
      </c>
      <c r="B1348" s="158">
        <v>4</v>
      </c>
      <c r="C1348" t="s">
        <v>390</v>
      </c>
      <c r="D1348" s="158" t="s">
        <v>35</v>
      </c>
      <c r="E1348" s="159" t="s">
        <v>34</v>
      </c>
      <c r="F1348" s="160" t="s">
        <v>32</v>
      </c>
      <c r="G1348" s="160" t="s">
        <v>32</v>
      </c>
      <c r="H1348" s="161">
        <v>60.539473684210527</v>
      </c>
      <c r="I1348" s="158" t="s">
        <v>29</v>
      </c>
    </row>
    <row r="1349" spans="1:9" ht="14.25" x14ac:dyDescent="0.2">
      <c r="A1349" s="158">
        <v>890</v>
      </c>
      <c r="B1349" s="158">
        <v>1</v>
      </c>
      <c r="C1349" t="s">
        <v>391</v>
      </c>
      <c r="D1349" s="158" t="s">
        <v>35</v>
      </c>
      <c r="E1349" s="159" t="s">
        <v>34</v>
      </c>
      <c r="F1349" s="160" t="s">
        <v>32</v>
      </c>
      <c r="G1349" s="160" t="s">
        <v>32</v>
      </c>
      <c r="H1349" s="161">
        <v>4.865591397849462</v>
      </c>
      <c r="I1349" s="158" t="s">
        <v>29</v>
      </c>
    </row>
    <row r="1350" spans="1:9" ht="14.25" x14ac:dyDescent="0.2">
      <c r="A1350" s="158">
        <v>890</v>
      </c>
      <c r="B1350" s="158">
        <v>2</v>
      </c>
      <c r="C1350" t="s">
        <v>391</v>
      </c>
      <c r="D1350" s="158" t="s">
        <v>35</v>
      </c>
      <c r="E1350" s="159" t="s">
        <v>34</v>
      </c>
      <c r="F1350" s="160" t="s">
        <v>32</v>
      </c>
      <c r="G1350" s="160" t="s">
        <v>32</v>
      </c>
      <c r="H1350" s="161">
        <v>4.865591397849462</v>
      </c>
      <c r="I1350" s="158" t="s">
        <v>29</v>
      </c>
    </row>
    <row r="1351" spans="1:9" ht="14.25" x14ac:dyDescent="0.2">
      <c r="A1351" s="158">
        <v>890</v>
      </c>
      <c r="B1351" s="158">
        <v>3</v>
      </c>
      <c r="C1351" t="s">
        <v>391</v>
      </c>
      <c r="D1351" s="158" t="s">
        <v>35</v>
      </c>
      <c r="E1351" s="159" t="s">
        <v>34</v>
      </c>
      <c r="F1351" s="160" t="s">
        <v>32</v>
      </c>
      <c r="G1351" s="160" t="s">
        <v>32</v>
      </c>
      <c r="H1351" s="161">
        <v>7.6486568065197709</v>
      </c>
      <c r="I1351" s="158" t="s">
        <v>29</v>
      </c>
    </row>
    <row r="1352" spans="1:9" ht="14.25" x14ac:dyDescent="0.2">
      <c r="A1352" s="158">
        <v>890</v>
      </c>
      <c r="B1352" s="158">
        <v>4</v>
      </c>
      <c r="C1352" t="s">
        <v>391</v>
      </c>
      <c r="D1352" s="158" t="s">
        <v>35</v>
      </c>
      <c r="E1352" s="159" t="s">
        <v>34</v>
      </c>
      <c r="F1352" s="160" t="s">
        <v>32</v>
      </c>
      <c r="G1352" s="160" t="s">
        <v>32</v>
      </c>
      <c r="H1352" s="161">
        <v>12.186046511627907</v>
      </c>
      <c r="I1352" s="158" t="s">
        <v>29</v>
      </c>
    </row>
    <row r="1353" spans="1:9" ht="14.25" x14ac:dyDescent="0.2">
      <c r="A1353" s="158">
        <v>892</v>
      </c>
      <c r="B1353" s="158">
        <v>1</v>
      </c>
      <c r="C1353" t="s">
        <v>392</v>
      </c>
      <c r="D1353" s="158" t="s">
        <v>36</v>
      </c>
      <c r="E1353" s="159" t="s">
        <v>34</v>
      </c>
      <c r="F1353" s="160" t="s">
        <v>32</v>
      </c>
      <c r="G1353" s="160" t="s">
        <v>32</v>
      </c>
      <c r="H1353" s="161">
        <v>3.3333333333333335</v>
      </c>
      <c r="I1353" s="158" t="s">
        <v>29</v>
      </c>
    </row>
    <row r="1354" spans="1:9" ht="14.25" x14ac:dyDescent="0.2">
      <c r="A1354" s="158">
        <v>892</v>
      </c>
      <c r="B1354" s="158">
        <v>2</v>
      </c>
      <c r="C1354" t="s">
        <v>392</v>
      </c>
      <c r="D1354" s="158" t="s">
        <v>36</v>
      </c>
      <c r="E1354" s="159" t="s">
        <v>34</v>
      </c>
      <c r="F1354" s="160" t="s">
        <v>32</v>
      </c>
      <c r="G1354" s="160" t="s">
        <v>32</v>
      </c>
      <c r="H1354" s="161">
        <v>3.9829213483146066</v>
      </c>
      <c r="I1354" s="158" t="s">
        <v>29</v>
      </c>
    </row>
    <row r="1355" spans="1:9" ht="14.25" x14ac:dyDescent="0.2">
      <c r="A1355" s="158">
        <v>892</v>
      </c>
      <c r="B1355" s="158">
        <v>3</v>
      </c>
      <c r="C1355" t="s">
        <v>392</v>
      </c>
      <c r="D1355" s="158" t="s">
        <v>36</v>
      </c>
      <c r="E1355" s="159" t="s">
        <v>34</v>
      </c>
      <c r="F1355" s="160" t="s">
        <v>32</v>
      </c>
      <c r="G1355" s="160" t="s">
        <v>32</v>
      </c>
      <c r="H1355" s="161">
        <v>5.8745574102175011</v>
      </c>
      <c r="I1355" s="158" t="s">
        <v>29</v>
      </c>
    </row>
    <row r="1356" spans="1:9" ht="14.25" x14ac:dyDescent="0.2">
      <c r="A1356" s="158">
        <v>892</v>
      </c>
      <c r="B1356" s="158">
        <v>4</v>
      </c>
      <c r="C1356" t="s">
        <v>392</v>
      </c>
      <c r="D1356" s="158" t="s">
        <v>36</v>
      </c>
      <c r="E1356" s="159" t="s">
        <v>34</v>
      </c>
      <c r="F1356" s="160" t="s">
        <v>32</v>
      </c>
      <c r="G1356" s="160" t="s">
        <v>32</v>
      </c>
      <c r="H1356" s="161">
        <v>9.1696535244922348</v>
      </c>
      <c r="I1356" s="158" t="s">
        <v>29</v>
      </c>
    </row>
    <row r="1357" spans="1:9" ht="14.25" x14ac:dyDescent="0.2">
      <c r="A1357" s="158">
        <v>893</v>
      </c>
      <c r="B1357" s="158">
        <v>1</v>
      </c>
      <c r="C1357" t="s">
        <v>393</v>
      </c>
      <c r="D1357" s="158" t="s">
        <v>35</v>
      </c>
      <c r="E1357" s="159" t="s">
        <v>34</v>
      </c>
      <c r="F1357" s="160" t="s">
        <v>32</v>
      </c>
      <c r="G1357" s="160" t="s">
        <v>32</v>
      </c>
      <c r="H1357" s="161">
        <v>3.5172413793103448</v>
      </c>
      <c r="I1357" s="158" t="s">
        <v>29</v>
      </c>
    </row>
    <row r="1358" spans="1:9" ht="14.25" x14ac:dyDescent="0.2">
      <c r="A1358" s="158">
        <v>893</v>
      </c>
      <c r="B1358" s="158">
        <v>2</v>
      </c>
      <c r="C1358" t="s">
        <v>393</v>
      </c>
      <c r="D1358" s="158" t="s">
        <v>35</v>
      </c>
      <c r="E1358" s="159" t="s">
        <v>34</v>
      </c>
      <c r="F1358" s="160" t="s">
        <v>32</v>
      </c>
      <c r="G1358" s="160" t="s">
        <v>32</v>
      </c>
      <c r="H1358" s="161">
        <v>4.603469640644362</v>
      </c>
      <c r="I1358" s="158" t="s">
        <v>29</v>
      </c>
    </row>
    <row r="1359" spans="1:9" ht="14.25" x14ac:dyDescent="0.2">
      <c r="A1359" s="158">
        <v>893</v>
      </c>
      <c r="B1359" s="158">
        <v>3</v>
      </c>
      <c r="C1359" t="s">
        <v>393</v>
      </c>
      <c r="D1359" s="158" t="s">
        <v>35</v>
      </c>
      <c r="E1359" s="159" t="s">
        <v>34</v>
      </c>
      <c r="F1359" s="160" t="s">
        <v>32</v>
      </c>
      <c r="G1359" s="160" t="s">
        <v>32</v>
      </c>
      <c r="H1359" s="161">
        <v>6.674074074074074</v>
      </c>
      <c r="I1359" s="158" t="s">
        <v>29</v>
      </c>
    </row>
    <row r="1360" spans="1:9" ht="14.25" x14ac:dyDescent="0.2">
      <c r="A1360" s="158">
        <v>893</v>
      </c>
      <c r="B1360" s="158">
        <v>4</v>
      </c>
      <c r="C1360" t="s">
        <v>393</v>
      </c>
      <c r="D1360" s="158" t="s">
        <v>35</v>
      </c>
      <c r="E1360" s="159" t="s">
        <v>34</v>
      </c>
      <c r="F1360" s="160" t="s">
        <v>32</v>
      </c>
      <c r="G1360" s="160" t="s">
        <v>32</v>
      </c>
      <c r="H1360" s="161">
        <v>12.973684210526315</v>
      </c>
      <c r="I1360" s="158" t="s">
        <v>29</v>
      </c>
    </row>
    <row r="1361" spans="1:9" ht="14.25" x14ac:dyDescent="0.2">
      <c r="A1361" s="158">
        <v>894</v>
      </c>
      <c r="B1361" s="158">
        <v>1</v>
      </c>
      <c r="C1361" t="s">
        <v>394</v>
      </c>
      <c r="D1361" s="158" t="s">
        <v>35</v>
      </c>
      <c r="E1361" s="159" t="s">
        <v>34</v>
      </c>
      <c r="F1361" s="160" t="s">
        <v>32</v>
      </c>
      <c r="G1361" s="160" t="s">
        <v>32</v>
      </c>
      <c r="H1361" s="161">
        <v>2.9668174962292611</v>
      </c>
      <c r="I1361" s="158" t="s">
        <v>29</v>
      </c>
    </row>
    <row r="1362" spans="1:9" ht="14.25" x14ac:dyDescent="0.2">
      <c r="A1362" s="158">
        <v>894</v>
      </c>
      <c r="B1362" s="158">
        <v>2</v>
      </c>
      <c r="C1362" t="s">
        <v>394</v>
      </c>
      <c r="D1362" s="158" t="s">
        <v>35</v>
      </c>
      <c r="E1362" s="159" t="s">
        <v>34</v>
      </c>
      <c r="F1362" s="160" t="s">
        <v>32</v>
      </c>
      <c r="G1362" s="160" t="s">
        <v>32</v>
      </c>
      <c r="H1362" s="161">
        <v>3.7872248597324125</v>
      </c>
      <c r="I1362" s="158" t="s">
        <v>29</v>
      </c>
    </row>
    <row r="1363" spans="1:9" ht="14.25" x14ac:dyDescent="0.2">
      <c r="A1363" s="158">
        <v>894</v>
      </c>
      <c r="B1363" s="158">
        <v>3</v>
      </c>
      <c r="C1363" t="s">
        <v>394</v>
      </c>
      <c r="D1363" s="158" t="s">
        <v>35</v>
      </c>
      <c r="E1363" s="159" t="s">
        <v>34</v>
      </c>
      <c r="F1363" s="160" t="s">
        <v>32</v>
      </c>
      <c r="G1363" s="160" t="s">
        <v>32</v>
      </c>
      <c r="H1363" s="161">
        <v>4.8948306595365416</v>
      </c>
      <c r="I1363" s="158" t="s">
        <v>29</v>
      </c>
    </row>
    <row r="1364" spans="1:9" ht="14.25" x14ac:dyDescent="0.2">
      <c r="A1364" s="158">
        <v>894</v>
      </c>
      <c r="B1364" s="158">
        <v>4</v>
      </c>
      <c r="C1364" t="s">
        <v>394</v>
      </c>
      <c r="D1364" s="158" t="s">
        <v>35</v>
      </c>
      <c r="E1364" s="159" t="s">
        <v>34</v>
      </c>
      <c r="F1364" s="160" t="s">
        <v>32</v>
      </c>
      <c r="G1364" s="160" t="s">
        <v>32</v>
      </c>
      <c r="H1364" s="161">
        <v>7.5666666666666664</v>
      </c>
      <c r="I1364" s="158" t="s">
        <v>29</v>
      </c>
    </row>
    <row r="1365" spans="1:9" ht="14.25" x14ac:dyDescent="0.2">
      <c r="A1365" s="158">
        <v>910</v>
      </c>
      <c r="B1365" s="158">
        <v>1</v>
      </c>
      <c r="C1365" t="s">
        <v>395</v>
      </c>
      <c r="D1365" s="158" t="s">
        <v>36</v>
      </c>
      <c r="E1365" s="162">
        <v>3.2473798027719156</v>
      </c>
      <c r="F1365" s="163">
        <v>18921.811220871332</v>
      </c>
      <c r="G1365" s="163">
        <v>1545.96</v>
      </c>
      <c r="H1365" s="161">
        <v>7.6543209876543212</v>
      </c>
      <c r="I1365" s="158" t="s">
        <v>56</v>
      </c>
    </row>
    <row r="1366" spans="1:9" ht="14.25" x14ac:dyDescent="0.2">
      <c r="A1366" s="158">
        <v>910</v>
      </c>
      <c r="B1366" s="158">
        <v>2</v>
      </c>
      <c r="C1366" t="s">
        <v>395</v>
      </c>
      <c r="D1366" s="158" t="s">
        <v>36</v>
      </c>
      <c r="E1366" s="162">
        <v>3.2473798027719156</v>
      </c>
      <c r="F1366" s="163">
        <v>24236.190041306923</v>
      </c>
      <c r="G1366" s="163">
        <f>G1365*1.2</f>
        <v>1855.152</v>
      </c>
      <c r="H1366" s="161">
        <v>7.6543209876543212</v>
      </c>
      <c r="I1366" s="158" t="s">
        <v>56</v>
      </c>
    </row>
    <row r="1367" spans="1:9" ht="14.25" x14ac:dyDescent="0.2">
      <c r="A1367" s="158">
        <v>910</v>
      </c>
      <c r="B1367" s="158">
        <v>3</v>
      </c>
      <c r="C1367" t="s">
        <v>395</v>
      </c>
      <c r="D1367" s="158" t="s">
        <v>36</v>
      </c>
      <c r="E1367" s="162">
        <v>4.113925116174503</v>
      </c>
      <c r="F1367" s="163">
        <v>40506.331909265326</v>
      </c>
      <c r="G1367" s="163">
        <f>G1366*1.6</f>
        <v>2968.2432000000003</v>
      </c>
      <c r="H1367" s="161">
        <v>9.5670498084291182</v>
      </c>
      <c r="I1367" s="158" t="s">
        <v>56</v>
      </c>
    </row>
    <row r="1368" spans="1:9" ht="14.25" x14ac:dyDescent="0.2">
      <c r="A1368" s="158">
        <v>910</v>
      </c>
      <c r="B1368" s="158">
        <v>4</v>
      </c>
      <c r="C1368" t="s">
        <v>395</v>
      </c>
      <c r="D1368" s="158" t="s">
        <v>36</v>
      </c>
      <c r="E1368" s="162">
        <v>7.1445260705861138</v>
      </c>
      <c r="F1368" s="163">
        <v>79969.720917415543</v>
      </c>
      <c r="G1368" s="163">
        <f>G1367*1.9</f>
        <v>5639.6620800000001</v>
      </c>
      <c r="H1368" s="161">
        <v>14.925569176882663</v>
      </c>
      <c r="I1368" s="158" t="s">
        <v>56</v>
      </c>
    </row>
    <row r="1369" spans="1:9" ht="14.25" x14ac:dyDescent="0.2">
      <c r="A1369" s="158">
        <v>911</v>
      </c>
      <c r="B1369" s="158">
        <v>1</v>
      </c>
      <c r="C1369" t="s">
        <v>396</v>
      </c>
      <c r="D1369" s="158" t="s">
        <v>36</v>
      </c>
      <c r="E1369" s="159" t="s">
        <v>34</v>
      </c>
      <c r="F1369" s="160" t="s">
        <v>32</v>
      </c>
      <c r="G1369" s="160" t="s">
        <v>32</v>
      </c>
      <c r="H1369" s="161">
        <v>4</v>
      </c>
      <c r="I1369" s="158" t="s">
        <v>29</v>
      </c>
    </row>
    <row r="1370" spans="1:9" ht="14.25" x14ac:dyDescent="0.2">
      <c r="A1370" s="158">
        <v>911</v>
      </c>
      <c r="B1370" s="158">
        <v>2</v>
      </c>
      <c r="C1370" t="s">
        <v>396</v>
      </c>
      <c r="D1370" s="158" t="s">
        <v>36</v>
      </c>
      <c r="E1370" s="159" t="s">
        <v>34</v>
      </c>
      <c r="F1370" s="160" t="s">
        <v>32</v>
      </c>
      <c r="G1370" s="160" t="s">
        <v>32</v>
      </c>
      <c r="H1370" s="161">
        <v>5.4055201698513802</v>
      </c>
      <c r="I1370" s="158" t="s">
        <v>29</v>
      </c>
    </row>
    <row r="1371" spans="1:9" ht="14.25" x14ac:dyDescent="0.2">
      <c r="A1371" s="158">
        <v>911</v>
      </c>
      <c r="B1371" s="158">
        <v>3</v>
      </c>
      <c r="C1371" t="s">
        <v>396</v>
      </c>
      <c r="D1371" s="158" t="s">
        <v>36</v>
      </c>
      <c r="E1371" s="159" t="s">
        <v>34</v>
      </c>
      <c r="F1371" s="160" t="s">
        <v>32</v>
      </c>
      <c r="G1371" s="160" t="s">
        <v>32</v>
      </c>
      <c r="H1371" s="161">
        <v>7.8171091445427727</v>
      </c>
      <c r="I1371" s="158" t="s">
        <v>29</v>
      </c>
    </row>
    <row r="1372" spans="1:9" ht="14.25" x14ac:dyDescent="0.2">
      <c r="A1372" s="158">
        <v>911</v>
      </c>
      <c r="B1372" s="158">
        <v>4</v>
      </c>
      <c r="C1372" t="s">
        <v>396</v>
      </c>
      <c r="D1372" s="158" t="s">
        <v>36</v>
      </c>
      <c r="E1372" s="159" t="s">
        <v>34</v>
      </c>
      <c r="F1372" s="160" t="s">
        <v>32</v>
      </c>
      <c r="G1372" s="160" t="s">
        <v>32</v>
      </c>
      <c r="H1372" s="161">
        <v>15.36496551724138</v>
      </c>
      <c r="I1372" s="158" t="s">
        <v>29</v>
      </c>
    </row>
    <row r="1373" spans="1:9" ht="14.25" x14ac:dyDescent="0.2">
      <c r="A1373" s="158">
        <v>912</v>
      </c>
      <c r="B1373" s="158">
        <v>1</v>
      </c>
      <c r="C1373" t="s">
        <v>397</v>
      </c>
      <c r="D1373" s="158" t="s">
        <v>36</v>
      </c>
      <c r="E1373" s="162">
        <v>1.9477550965591888</v>
      </c>
      <c r="F1373" s="163">
        <v>65697.519040132407</v>
      </c>
      <c r="G1373" s="163">
        <v>1311.25</v>
      </c>
      <c r="H1373" s="161">
        <v>4.7692307692307692</v>
      </c>
      <c r="I1373" s="158" t="s">
        <v>56</v>
      </c>
    </row>
    <row r="1374" spans="1:9" ht="14.25" x14ac:dyDescent="0.2">
      <c r="A1374" s="158">
        <v>912</v>
      </c>
      <c r="B1374" s="158">
        <v>2</v>
      </c>
      <c r="C1374" t="s">
        <v>397</v>
      </c>
      <c r="D1374" s="158" t="s">
        <v>36</v>
      </c>
      <c r="E1374" s="162">
        <v>2.112472365671112</v>
      </c>
      <c r="F1374" s="163">
        <v>70021.939323510567</v>
      </c>
      <c r="G1374" s="163">
        <f>G1373*1.02</f>
        <v>1337.4750000000001</v>
      </c>
      <c r="H1374" s="161">
        <v>5.2895578050079912</v>
      </c>
      <c r="I1374" s="158" t="s">
        <v>56</v>
      </c>
    </row>
    <row r="1375" spans="1:9" ht="14.25" x14ac:dyDescent="0.2">
      <c r="A1375" s="158">
        <v>912</v>
      </c>
      <c r="B1375" s="158">
        <v>3</v>
      </c>
      <c r="C1375" t="s">
        <v>397</v>
      </c>
      <c r="D1375" s="158" t="s">
        <v>36</v>
      </c>
      <c r="E1375" s="162">
        <v>3.4228841202112843</v>
      </c>
      <c r="F1375" s="163">
        <v>118603.83979304828</v>
      </c>
      <c r="G1375" s="163">
        <f>G1374*1.6</f>
        <v>2139.9600000000005</v>
      </c>
      <c r="H1375" s="161">
        <v>8.4889519083067473</v>
      </c>
      <c r="I1375" s="158" t="s">
        <v>56</v>
      </c>
    </row>
    <row r="1376" spans="1:9" ht="14.25" x14ac:dyDescent="0.2">
      <c r="A1376" s="158">
        <v>912</v>
      </c>
      <c r="B1376" s="158">
        <v>4</v>
      </c>
      <c r="C1376" t="s">
        <v>397</v>
      </c>
      <c r="D1376" s="158" t="s">
        <v>36</v>
      </c>
      <c r="E1376" s="162">
        <v>6.5779416757643547</v>
      </c>
      <c r="F1376" s="163">
        <v>247595.16822325197</v>
      </c>
      <c r="G1376" s="163">
        <f>G1375*2</f>
        <v>4279.920000000001</v>
      </c>
      <c r="H1376" s="161">
        <v>15.628134013756378</v>
      </c>
      <c r="I1376" s="158" t="s">
        <v>56</v>
      </c>
    </row>
    <row r="1377" spans="1:9" ht="14.25" x14ac:dyDescent="0.2">
      <c r="A1377" s="158">
        <v>930</v>
      </c>
      <c r="B1377" s="158">
        <v>1</v>
      </c>
      <c r="C1377" t="s">
        <v>398</v>
      </c>
      <c r="D1377" s="158" t="s">
        <v>35</v>
      </c>
      <c r="E1377" s="162">
        <v>0.72735757117023636</v>
      </c>
      <c r="F1377" s="163">
        <v>21658.628749111285</v>
      </c>
      <c r="G1377" s="163">
        <v>912.58</v>
      </c>
      <c r="H1377" s="161">
        <v>2.4793388429752068</v>
      </c>
      <c r="I1377" s="158" t="s">
        <v>56</v>
      </c>
    </row>
    <row r="1378" spans="1:9" ht="14.25" x14ac:dyDescent="0.2">
      <c r="A1378" s="158">
        <v>930</v>
      </c>
      <c r="B1378" s="158">
        <v>2</v>
      </c>
      <c r="C1378" t="s">
        <v>398</v>
      </c>
      <c r="D1378" s="158" t="s">
        <v>35</v>
      </c>
      <c r="E1378" s="162">
        <v>0.9412362621828908</v>
      </c>
      <c r="F1378" s="163">
        <v>33664.584421246051</v>
      </c>
      <c r="G1378" s="163">
        <f>G1377*1.5</f>
        <v>1368.8700000000001</v>
      </c>
      <c r="H1378" s="161">
        <v>3.4734164752215295</v>
      </c>
      <c r="I1378" s="158" t="s">
        <v>56</v>
      </c>
    </row>
    <row r="1379" spans="1:9" ht="14.25" x14ac:dyDescent="0.2">
      <c r="A1379" s="158">
        <v>930</v>
      </c>
      <c r="B1379" s="158">
        <v>3</v>
      </c>
      <c r="C1379" t="s">
        <v>398</v>
      </c>
      <c r="D1379" s="158" t="s">
        <v>35</v>
      </c>
      <c r="E1379" s="162">
        <v>1.4936351882670935</v>
      </c>
      <c r="F1379" s="163">
        <v>53630.99411497658</v>
      </c>
      <c r="G1379" s="163">
        <f>G1378*1.5</f>
        <v>2053.3050000000003</v>
      </c>
      <c r="H1379" s="161">
        <v>5.5428296438883544</v>
      </c>
      <c r="I1379" s="158" t="s">
        <v>56</v>
      </c>
    </row>
    <row r="1380" spans="1:9" ht="14.25" x14ac:dyDescent="0.2">
      <c r="A1380" s="158">
        <v>930</v>
      </c>
      <c r="B1380" s="158">
        <v>4</v>
      </c>
      <c r="C1380" t="s">
        <v>398</v>
      </c>
      <c r="D1380" s="158" t="s">
        <v>35</v>
      </c>
      <c r="E1380" s="162">
        <v>3.0953592292062919</v>
      </c>
      <c r="F1380" s="163">
        <v>123589.74421043335</v>
      </c>
      <c r="G1380" s="163">
        <f>G1379*2.3</f>
        <v>4722.6015000000007</v>
      </c>
      <c r="H1380" s="161">
        <v>9.129032258064516</v>
      </c>
      <c r="I1380" s="158" t="s">
        <v>56</v>
      </c>
    </row>
    <row r="1381" spans="1:9" ht="14.25" x14ac:dyDescent="0.2">
      <c r="A1381" s="158">
        <v>950</v>
      </c>
      <c r="B1381" s="158">
        <v>1</v>
      </c>
      <c r="C1381" t="s">
        <v>399</v>
      </c>
      <c r="D1381" s="158" t="s">
        <v>36</v>
      </c>
      <c r="E1381" s="162">
        <v>1.3636387544444968</v>
      </c>
      <c r="F1381" s="163">
        <v>46356.439550639683</v>
      </c>
      <c r="G1381" s="163">
        <v>1456.36</v>
      </c>
      <c r="H1381" s="161">
        <v>2.9233383685800605</v>
      </c>
      <c r="I1381" s="158" t="s">
        <v>56</v>
      </c>
    </row>
    <row r="1382" spans="1:9" ht="14.25" x14ac:dyDescent="0.2">
      <c r="A1382" s="158">
        <v>950</v>
      </c>
      <c r="B1382" s="158">
        <v>2</v>
      </c>
      <c r="C1382" t="s">
        <v>399</v>
      </c>
      <c r="D1382" s="158" t="s">
        <v>36</v>
      </c>
      <c r="E1382" s="162">
        <v>1.9664967638774706</v>
      </c>
      <c r="F1382" s="163">
        <v>69526.393663281546</v>
      </c>
      <c r="G1382" s="163">
        <f>G1381*1.4</f>
        <v>2038.9039999999998</v>
      </c>
      <c r="H1382" s="161">
        <v>5.6345896307633438</v>
      </c>
      <c r="I1382" s="158" t="s">
        <v>56</v>
      </c>
    </row>
    <row r="1383" spans="1:9" ht="14.25" x14ac:dyDescent="0.2">
      <c r="A1383" s="158">
        <v>950</v>
      </c>
      <c r="B1383" s="158">
        <v>3</v>
      </c>
      <c r="C1383" t="s">
        <v>399</v>
      </c>
      <c r="D1383" s="158" t="s">
        <v>36</v>
      </c>
      <c r="E1383" s="162">
        <v>2.9480990435538765</v>
      </c>
      <c r="F1383" s="163">
        <v>101647.78184064836</v>
      </c>
      <c r="G1383" s="163">
        <f>G1382*1.4</f>
        <v>2854.4655999999995</v>
      </c>
      <c r="H1383" s="161">
        <v>10.360616273471352</v>
      </c>
      <c r="I1383" s="158" t="s">
        <v>56</v>
      </c>
    </row>
    <row r="1384" spans="1:9" ht="14.25" x14ac:dyDescent="0.2">
      <c r="A1384" s="158">
        <v>950</v>
      </c>
      <c r="B1384" s="158">
        <v>4</v>
      </c>
      <c r="C1384" t="s">
        <v>399</v>
      </c>
      <c r="D1384" s="158" t="s">
        <v>36</v>
      </c>
      <c r="E1384" s="162">
        <v>5.6569548617773764</v>
      </c>
      <c r="F1384" s="163">
        <v>217876.31203172845</v>
      </c>
      <c r="G1384" s="163">
        <f>G1383*2.1</f>
        <v>5994.3777599999994</v>
      </c>
      <c r="H1384" s="161">
        <v>18.481165133596146</v>
      </c>
      <c r="I1384" s="158" t="s">
        <v>56</v>
      </c>
    </row>
    <row r="1385" spans="1:9" ht="14.25" x14ac:dyDescent="0.2">
      <c r="A1385" s="158">
        <v>951</v>
      </c>
      <c r="B1385" s="158">
        <v>1</v>
      </c>
      <c r="C1385" t="s">
        <v>400</v>
      </c>
      <c r="D1385" s="158" t="s">
        <v>36</v>
      </c>
      <c r="E1385" s="162">
        <v>0.98802152150994205</v>
      </c>
      <c r="F1385" s="163">
        <v>35579.144522920695</v>
      </c>
      <c r="G1385" s="163">
        <v>1704.69</v>
      </c>
      <c r="H1385" s="161">
        <v>2.7549290220820191</v>
      </c>
      <c r="I1385" s="158" t="s">
        <v>56</v>
      </c>
    </row>
    <row r="1386" spans="1:9" ht="14.25" x14ac:dyDescent="0.2">
      <c r="A1386" s="158">
        <v>951</v>
      </c>
      <c r="B1386" s="158">
        <v>2</v>
      </c>
      <c r="C1386" t="s">
        <v>400</v>
      </c>
      <c r="D1386" s="158" t="s">
        <v>36</v>
      </c>
      <c r="E1386" s="162">
        <v>1.4351451746311952</v>
      </c>
      <c r="F1386" s="163">
        <v>53105.050682319175</v>
      </c>
      <c r="G1386" s="163">
        <f>G1385*1.4</f>
        <v>2386.5659999999998</v>
      </c>
      <c r="H1386" s="161">
        <v>5.1021586568357469</v>
      </c>
      <c r="I1386" s="158" t="s">
        <v>56</v>
      </c>
    </row>
    <row r="1387" spans="1:9" ht="14.25" x14ac:dyDescent="0.2">
      <c r="A1387" s="158">
        <v>951</v>
      </c>
      <c r="B1387" s="158">
        <v>3</v>
      </c>
      <c r="C1387" t="s">
        <v>400</v>
      </c>
      <c r="D1387" s="158" t="s">
        <v>36</v>
      </c>
      <c r="E1387" s="162">
        <v>2.2410440963919855</v>
      </c>
      <c r="F1387" s="163">
        <v>80052.288762907439</v>
      </c>
      <c r="G1387" s="163">
        <f>G1386*1.5</f>
        <v>3579.8489999999997</v>
      </c>
      <c r="H1387" s="161">
        <v>8.8915741882449648</v>
      </c>
      <c r="I1387" s="158" t="s">
        <v>56</v>
      </c>
    </row>
    <row r="1388" spans="1:9" ht="14.25" x14ac:dyDescent="0.2">
      <c r="A1388" s="158">
        <v>951</v>
      </c>
      <c r="B1388" s="158">
        <v>4</v>
      </c>
      <c r="C1388" t="s">
        <v>400</v>
      </c>
      <c r="D1388" s="158" t="s">
        <v>36</v>
      </c>
      <c r="E1388" s="162">
        <v>4.2438652783055426</v>
      </c>
      <c r="F1388" s="163">
        <v>158718.51439174547</v>
      </c>
      <c r="G1388" s="163">
        <f>G1387*1.9</f>
        <v>6801.713099999999</v>
      </c>
      <c r="H1388" s="161">
        <v>15.625387561553893</v>
      </c>
      <c r="I1388" s="158" t="s">
        <v>56</v>
      </c>
    </row>
    <row r="1389" spans="1:9" ht="14.25" x14ac:dyDescent="0.2">
      <c r="A1389" s="158">
        <v>952</v>
      </c>
      <c r="B1389" s="158">
        <v>1</v>
      </c>
      <c r="C1389" t="s">
        <v>401</v>
      </c>
      <c r="D1389" s="158" t="s">
        <v>36</v>
      </c>
      <c r="E1389" s="162">
        <v>0.86300414762718103</v>
      </c>
      <c r="F1389" s="163">
        <v>29367.345751613218</v>
      </c>
      <c r="G1389" s="163">
        <v>1236.8499999999999</v>
      </c>
      <c r="H1389" s="161">
        <v>2.8677204658901831</v>
      </c>
      <c r="I1389" s="158" t="s">
        <v>56</v>
      </c>
    </row>
    <row r="1390" spans="1:9" ht="14.25" x14ac:dyDescent="0.2">
      <c r="A1390" s="158">
        <v>952</v>
      </c>
      <c r="B1390" s="158">
        <v>2</v>
      </c>
      <c r="C1390" t="s">
        <v>401</v>
      </c>
      <c r="D1390" s="158" t="s">
        <v>36</v>
      </c>
      <c r="E1390" s="162">
        <v>1.2092105383848193</v>
      </c>
      <c r="F1390" s="163">
        <v>43206.597845872697</v>
      </c>
      <c r="G1390" s="163">
        <f>G1389*1.4</f>
        <v>1731.5899999999997</v>
      </c>
      <c r="H1390" s="161">
        <v>4.9176241480038945</v>
      </c>
      <c r="I1390" s="158" t="s">
        <v>56</v>
      </c>
    </row>
    <row r="1391" spans="1:9" ht="14.25" x14ac:dyDescent="0.2">
      <c r="A1391" s="158">
        <v>952</v>
      </c>
      <c r="B1391" s="158">
        <v>3</v>
      </c>
      <c r="C1391" t="s">
        <v>401</v>
      </c>
      <c r="D1391" s="158" t="s">
        <v>36</v>
      </c>
      <c r="E1391" s="162">
        <v>1.9802734849992991</v>
      </c>
      <c r="F1391" s="163">
        <v>70280.067215776871</v>
      </c>
      <c r="G1391" s="163">
        <f>G1390*1.6</f>
        <v>2770.5439999999999</v>
      </c>
      <c r="H1391" s="161">
        <v>8.6464867493313875</v>
      </c>
      <c r="I1391" s="158" t="s">
        <v>56</v>
      </c>
    </row>
    <row r="1392" spans="1:9" ht="14.25" x14ac:dyDescent="0.2">
      <c r="A1392" s="158">
        <v>952</v>
      </c>
      <c r="B1392" s="158">
        <v>4</v>
      </c>
      <c r="C1392" t="s">
        <v>401</v>
      </c>
      <c r="D1392" s="158" t="s">
        <v>36</v>
      </c>
      <c r="E1392" s="162">
        <v>3.9222828785657118</v>
      </c>
      <c r="F1392" s="163">
        <v>154874.81264807997</v>
      </c>
      <c r="G1392" s="163">
        <f>G1391*2.2</f>
        <v>6095.1968000000006</v>
      </c>
      <c r="H1392" s="161">
        <v>15.070113314447593</v>
      </c>
      <c r="I1392" s="158" t="s">
        <v>56</v>
      </c>
    </row>
    <row r="1393" spans="1:9" ht="14.25" x14ac:dyDescent="0.2">
      <c r="A1393" s="158">
        <v>955</v>
      </c>
      <c r="B1393" s="158">
        <v>1</v>
      </c>
      <c r="C1393" t="s">
        <v>402</v>
      </c>
      <c r="D1393" s="158" t="s">
        <v>33</v>
      </c>
      <c r="E1393" s="159" t="s">
        <v>38</v>
      </c>
      <c r="F1393" s="160" t="s">
        <v>38</v>
      </c>
      <c r="G1393" s="160" t="s">
        <v>38</v>
      </c>
      <c r="H1393" s="158" t="s">
        <v>38</v>
      </c>
      <c r="I1393" s="158" t="s">
        <v>33</v>
      </c>
    </row>
    <row r="1394" spans="1:9" ht="14.25" x14ac:dyDescent="0.2">
      <c r="A1394" s="158">
        <v>955</v>
      </c>
      <c r="B1394" s="158">
        <v>2</v>
      </c>
      <c r="C1394" t="s">
        <v>402</v>
      </c>
      <c r="D1394" s="158" t="s">
        <v>33</v>
      </c>
      <c r="E1394" s="159" t="s">
        <v>38</v>
      </c>
      <c r="F1394" s="160" t="s">
        <v>38</v>
      </c>
      <c r="G1394" s="160" t="s">
        <v>38</v>
      </c>
      <c r="H1394" s="158" t="s">
        <v>38</v>
      </c>
      <c r="I1394" s="158" t="s">
        <v>33</v>
      </c>
    </row>
    <row r="1395" spans="1:9" ht="14.25" x14ac:dyDescent="0.2">
      <c r="A1395" s="158">
        <v>955</v>
      </c>
      <c r="B1395" s="158">
        <v>3</v>
      </c>
      <c r="C1395" t="s">
        <v>402</v>
      </c>
      <c r="D1395" s="158" t="s">
        <v>33</v>
      </c>
      <c r="E1395" s="159" t="s">
        <v>38</v>
      </c>
      <c r="F1395" s="160" t="s">
        <v>38</v>
      </c>
      <c r="G1395" s="160" t="s">
        <v>38</v>
      </c>
      <c r="H1395" s="158" t="s">
        <v>38</v>
      </c>
      <c r="I1395" s="158" t="s">
        <v>33</v>
      </c>
    </row>
    <row r="1396" spans="1:9" ht="14.25" x14ac:dyDescent="0.2">
      <c r="A1396" s="158">
        <v>955</v>
      </c>
      <c r="B1396" s="158">
        <v>4</v>
      </c>
      <c r="C1396" t="s">
        <v>402</v>
      </c>
      <c r="D1396" s="158" t="s">
        <v>33</v>
      </c>
      <c r="E1396" s="159" t="s">
        <v>38</v>
      </c>
      <c r="F1396" s="160" t="s">
        <v>38</v>
      </c>
      <c r="G1396" s="160" t="s">
        <v>38</v>
      </c>
      <c r="H1396" s="158" t="s">
        <v>38</v>
      </c>
      <c r="I1396" s="158" t="s">
        <v>33</v>
      </c>
    </row>
    <row r="1397" spans="1:9" ht="14.25" x14ac:dyDescent="0.2">
      <c r="A1397" s="158">
        <v>956</v>
      </c>
      <c r="B1397" s="158">
        <v>1</v>
      </c>
      <c r="C1397" t="s">
        <v>403</v>
      </c>
      <c r="D1397" s="158" t="s">
        <v>33</v>
      </c>
      <c r="E1397" s="159" t="s">
        <v>38</v>
      </c>
      <c r="F1397" s="160" t="s">
        <v>38</v>
      </c>
      <c r="G1397" s="160" t="s">
        <v>38</v>
      </c>
      <c r="H1397" s="158" t="s">
        <v>38</v>
      </c>
      <c r="I1397" s="158" t="s">
        <v>33</v>
      </c>
    </row>
    <row r="1398" spans="1:9" ht="14.25" x14ac:dyDescent="0.2">
      <c r="A1398" s="158">
        <v>956</v>
      </c>
      <c r="B1398" s="158">
        <v>2</v>
      </c>
      <c r="C1398" t="s">
        <v>403</v>
      </c>
      <c r="D1398" s="158" t="s">
        <v>33</v>
      </c>
      <c r="E1398" s="159" t="s">
        <v>38</v>
      </c>
      <c r="F1398" s="160" t="s">
        <v>38</v>
      </c>
      <c r="G1398" s="160" t="s">
        <v>38</v>
      </c>
      <c r="H1398" s="158" t="s">
        <v>38</v>
      </c>
      <c r="I1398" s="158" t="s">
        <v>33</v>
      </c>
    </row>
    <row r="1399" spans="1:9" ht="14.25" x14ac:dyDescent="0.2">
      <c r="A1399" s="158">
        <v>956</v>
      </c>
      <c r="B1399" s="158">
        <v>3</v>
      </c>
      <c r="C1399" t="s">
        <v>403</v>
      </c>
      <c r="D1399" s="158" t="s">
        <v>33</v>
      </c>
      <c r="E1399" s="159" t="s">
        <v>38</v>
      </c>
      <c r="F1399" s="160" t="s">
        <v>38</v>
      </c>
      <c r="G1399" s="160" t="s">
        <v>38</v>
      </c>
      <c r="H1399" s="158" t="s">
        <v>38</v>
      </c>
      <c r="I1399" s="158" t="s">
        <v>33</v>
      </c>
    </row>
    <row r="1400" spans="1:9" ht="14.25" x14ac:dyDescent="0.2">
      <c r="A1400" s="158">
        <v>956</v>
      </c>
      <c r="B1400" s="158">
        <v>4</v>
      </c>
      <c r="C1400" t="s">
        <v>403</v>
      </c>
      <c r="D1400" s="158" t="s">
        <v>33</v>
      </c>
      <c r="E1400" s="159" t="s">
        <v>38</v>
      </c>
      <c r="F1400" s="160" t="s">
        <v>38</v>
      </c>
      <c r="G1400" s="160" t="s">
        <v>38</v>
      </c>
      <c r="H1400" s="158" t="s">
        <v>38</v>
      </c>
      <c r="I1400" s="158" t="s">
        <v>33</v>
      </c>
    </row>
  </sheetData>
  <mergeCells count="70">
    <mergeCell ref="A42:A44"/>
    <mergeCell ref="D42:E42"/>
    <mergeCell ref="D43:E43"/>
    <mergeCell ref="D44:E44"/>
    <mergeCell ref="A39:A41"/>
    <mergeCell ref="B42:C44"/>
    <mergeCell ref="B39:C41"/>
    <mergeCell ref="A55:A57"/>
    <mergeCell ref="D55:E55"/>
    <mergeCell ref="F55:I55"/>
    <mergeCell ref="D56:E56"/>
    <mergeCell ref="F56:I56"/>
    <mergeCell ref="B55:C57"/>
    <mergeCell ref="D57:E57"/>
    <mergeCell ref="F57:I57"/>
    <mergeCell ref="A51:A53"/>
    <mergeCell ref="D51:E51"/>
    <mergeCell ref="F41:I41"/>
    <mergeCell ref="D39:E39"/>
    <mergeCell ref="F37:I37"/>
    <mergeCell ref="F38:I38"/>
    <mergeCell ref="D37:E37"/>
    <mergeCell ref="D38:E38"/>
    <mergeCell ref="A33:A38"/>
    <mergeCell ref="D40:E40"/>
    <mergeCell ref="D41:E41"/>
    <mergeCell ref="D50:E50"/>
    <mergeCell ref="B51:C53"/>
    <mergeCell ref="F50:I50"/>
    <mergeCell ref="A49:E49"/>
    <mergeCell ref="F42:I42"/>
    <mergeCell ref="A11:J11"/>
    <mergeCell ref="A13:J13"/>
    <mergeCell ref="A15:J15"/>
    <mergeCell ref="C17:C21"/>
    <mergeCell ref="D29:E29"/>
    <mergeCell ref="F29:I29"/>
    <mergeCell ref="A27:E27"/>
    <mergeCell ref="A28:E28"/>
    <mergeCell ref="D34:E34"/>
    <mergeCell ref="D35:E35"/>
    <mergeCell ref="D36:E36"/>
    <mergeCell ref="F30:I30"/>
    <mergeCell ref="D30:E30"/>
    <mergeCell ref="D32:E32"/>
    <mergeCell ref="F32:I32"/>
    <mergeCell ref="F33:I33"/>
    <mergeCell ref="D33:E33"/>
    <mergeCell ref="D31:E31"/>
    <mergeCell ref="F31:I31"/>
    <mergeCell ref="F34:I34"/>
    <mergeCell ref="F35:I35"/>
    <mergeCell ref="F36:I36"/>
    <mergeCell ref="F43:I43"/>
    <mergeCell ref="F44:I44"/>
    <mergeCell ref="F39:I39"/>
    <mergeCell ref="F40:I40"/>
    <mergeCell ref="B54:C54"/>
    <mergeCell ref="F54:I54"/>
    <mergeCell ref="F51:I51"/>
    <mergeCell ref="F52:I52"/>
    <mergeCell ref="F53:I53"/>
    <mergeCell ref="D54:E54"/>
    <mergeCell ref="D52:E52"/>
    <mergeCell ref="D53:E53"/>
    <mergeCell ref="B31:C31"/>
    <mergeCell ref="B30:C30"/>
    <mergeCell ref="B29:C29"/>
    <mergeCell ref="B33:C38"/>
    <mergeCell ref="B32:C32"/>
  </mergeCells>
  <phoneticPr fontId="0" type="noConversion"/>
  <hyperlinks>
    <hyperlink ref="C17:C21" location="'APR-DRG Assignment'!A90" display="'APR-DRG Assignment'!A90" xr:uid="{00000000-0004-0000-0000-000000000000}"/>
  </hyperlinks>
  <printOptions horizontalCentered="1"/>
  <pageMargins left="0.65" right="0.49" top="1.26" bottom="0.93" header="0.45" footer="0.26"/>
  <pageSetup scale="68" orientation="landscape" r:id="rId1"/>
  <headerFooter alignWithMargins="0">
    <oddHeader xml:space="preserve">&amp;L&amp;"Arial,Bold"&amp;G&amp;C&amp;"Arial,Bold"&amp;12
&amp;R&amp;"System,Bold"
Facilities Fee Schedule 
&amp;A 
Effective July 1, 2021
</oddHeader>
    <oddFooter>&amp;L&amp;"Arial,Regular"L&amp;&amp;I uses APR-DRG Version 38 copyright 3M Health Information Systems.&amp;C&amp;"Arial,Regular"&amp;9  &amp;R&amp;"Arial,Regular"&amp;9 &amp;10   Refer to Field Key for definitions   APR-DRG Assignment Page: &amp;P</oddFooter>
  </headerFooter>
  <rowBreaks count="4" manualBreakCount="4">
    <brk id="25" max="16383" man="1"/>
    <brk id="45" max="9" man="1"/>
    <brk id="60" max="16383" man="1"/>
    <brk id="6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APR-DRG Assignment</vt:lpstr>
      <vt:lpstr>'APR-DRG Assignment'!Print_Area</vt:lpstr>
      <vt:lpstr>'APR-DRG Assignment'!Print_Titles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AP-DRG Assignemt</dc:title>
  <dc:subject>2008 AP-DRG Assignments</dc:subject>
  <dc:creator>Department of Labor &amp; Industries</dc:creator>
  <cp:keywords>2008 AP-DRG Assignments, AP-DRGs</cp:keywords>
  <cp:lastModifiedBy>Dee Hahn</cp:lastModifiedBy>
  <cp:lastPrinted>2011-04-28T13:51:30Z</cp:lastPrinted>
  <dcterms:created xsi:type="dcterms:W3CDTF">2002-02-20T18:15:27Z</dcterms:created>
  <dcterms:modified xsi:type="dcterms:W3CDTF">2021-06-27T19:59:14Z</dcterms:modified>
</cp:coreProperties>
</file>